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38400" windowHeight="12435" activeTab="7"/>
  </bookViews>
  <sheets>
    <sheet name="県企業庁企業局" sheetId="1" r:id="rId1"/>
    <sheet name="横浜市環境創造局" sheetId="2" r:id="rId2"/>
    <sheet name="横浜市水道局" sheetId="3" r:id="rId3"/>
    <sheet name="川崎市環境局" sheetId="30" r:id="rId4"/>
    <sheet name="川崎市上下水道局" sheetId="5" r:id="rId5"/>
    <sheet name="相模原市環境経済局" sheetId="6" r:id="rId6"/>
    <sheet name="横須賀市環境政策部" sheetId="7" r:id="rId7"/>
    <sheet name="横須賀市上下水道局" sheetId="29" r:id="rId8"/>
    <sheet name="平塚市" sheetId="9" r:id="rId9"/>
    <sheet name="鎌倉市" sheetId="10" r:id="rId10"/>
    <sheet name="藤沢市" sheetId="11" r:id="rId11"/>
    <sheet name="小田原市" sheetId="12" r:id="rId12"/>
    <sheet name="茅ヶ崎市" sheetId="13" r:id="rId13"/>
    <sheet name="逗子市" sheetId="14" r:id="rId14"/>
    <sheet name="秦野市" sheetId="15" r:id="rId15"/>
    <sheet name="厚木市" sheetId="16" r:id="rId16"/>
    <sheet name="大和市" sheetId="17" r:id="rId17"/>
    <sheet name="伊勢原市" sheetId="18" r:id="rId18"/>
    <sheet name="海老名市" sheetId="19" r:id="rId19"/>
    <sheet name="座間市" sheetId="20" r:id="rId20"/>
    <sheet name="南足柄市" sheetId="21" r:id="rId21"/>
    <sheet name="綾瀬市" sheetId="22" r:id="rId22"/>
    <sheet name="寒川町" sheetId="23" r:id="rId23"/>
    <sheet name="二宮町" sheetId="24" r:id="rId24"/>
    <sheet name="中井町" sheetId="25" r:id="rId25"/>
    <sheet name="愛川町" sheetId="26" r:id="rId26"/>
    <sheet name="県内広域水道企業団" sheetId="27" r:id="rId27"/>
    <sheet name="酒匂川水系保協" sheetId="28" r:id="rId28"/>
  </sheets>
  <externalReferences>
    <externalReference r:id="rId29"/>
    <externalReference r:id="rId30"/>
    <externalReference r:id="rId31"/>
    <externalReference r:id="rId32"/>
  </externalReferences>
  <definedNames>
    <definedName name="_Mokuji_Bikou" localSheetId="25">#REF!</definedName>
    <definedName name="_Mokuji_Bikou" localSheetId="21">#REF!</definedName>
    <definedName name="_Mokuji_Bikou" localSheetId="17">#REF!</definedName>
    <definedName name="_Mokuji_Bikou" localSheetId="6">#REF!</definedName>
    <definedName name="_Mokuji_Bikou" localSheetId="7">#REF!</definedName>
    <definedName name="_Mokuji_Bikou" localSheetId="1">#REF!</definedName>
    <definedName name="_Mokuji_Bikou" localSheetId="2">#REF!</definedName>
    <definedName name="_Mokuji_Bikou" localSheetId="18">#REF!</definedName>
    <definedName name="_Mokuji_Bikou" localSheetId="9">#REF!</definedName>
    <definedName name="_Mokuji_Bikou" localSheetId="12">#REF!</definedName>
    <definedName name="_Mokuji_Bikou" localSheetId="22">#REF!</definedName>
    <definedName name="_Mokuji_Bikou" localSheetId="0">#REF!</definedName>
    <definedName name="_Mokuji_Bikou" localSheetId="26">#REF!</definedName>
    <definedName name="_Mokuji_Bikou" localSheetId="15">#REF!</definedName>
    <definedName name="_Mokuji_Bikou" localSheetId="19">#REF!</definedName>
    <definedName name="_Mokuji_Bikou" localSheetId="27">#REF!</definedName>
    <definedName name="_Mokuji_Bikou" localSheetId="11">#REF!</definedName>
    <definedName name="_Mokuji_Bikou" localSheetId="14">#REF!</definedName>
    <definedName name="_Mokuji_Bikou" localSheetId="13">#REF!</definedName>
    <definedName name="_Mokuji_Bikou" localSheetId="3">#REF!</definedName>
    <definedName name="_Mokuji_Bikou" localSheetId="4">#REF!</definedName>
    <definedName name="_Mokuji_Bikou" localSheetId="5">#REF!</definedName>
    <definedName name="_Mokuji_Bikou" localSheetId="16">#REF!</definedName>
    <definedName name="_Mokuji_Bikou" localSheetId="24">#REF!</definedName>
    <definedName name="_Mokuji_Bikou" localSheetId="10">#REF!</definedName>
    <definedName name="_Mokuji_Bikou" localSheetId="20">#REF!</definedName>
    <definedName name="_Mokuji_Bikou" localSheetId="23">#REF!</definedName>
    <definedName name="_Mokuji_Bikou" localSheetId="8">#REF!</definedName>
    <definedName name="_Mokuji_Bikou">#REF!</definedName>
    <definedName name="_Mokuji_P" localSheetId="25">#REF!</definedName>
    <definedName name="_Mokuji_P" localSheetId="21">#REF!</definedName>
    <definedName name="_Mokuji_P" localSheetId="17">#REF!</definedName>
    <definedName name="_Mokuji_P" localSheetId="6">#REF!</definedName>
    <definedName name="_Mokuji_P" localSheetId="7">#REF!</definedName>
    <definedName name="_Mokuji_P" localSheetId="1">#REF!</definedName>
    <definedName name="_Mokuji_P" localSheetId="2">#REF!</definedName>
    <definedName name="_Mokuji_P" localSheetId="18">#REF!</definedName>
    <definedName name="_Mokuji_P" localSheetId="9">#REF!</definedName>
    <definedName name="_Mokuji_P" localSheetId="12">#REF!</definedName>
    <definedName name="_Mokuji_P" localSheetId="22">#REF!</definedName>
    <definedName name="_Mokuji_P" localSheetId="0">#REF!</definedName>
    <definedName name="_Mokuji_P" localSheetId="26">#REF!</definedName>
    <definedName name="_Mokuji_P" localSheetId="15">#REF!</definedName>
    <definedName name="_Mokuji_P" localSheetId="19">#REF!</definedName>
    <definedName name="_Mokuji_P" localSheetId="27">#REF!</definedName>
    <definedName name="_Mokuji_P" localSheetId="11">#REF!</definedName>
    <definedName name="_Mokuji_P" localSheetId="14">#REF!</definedName>
    <definedName name="_Mokuji_P" localSheetId="13">#REF!</definedName>
    <definedName name="_Mokuji_P" localSheetId="3">#REF!</definedName>
    <definedName name="_Mokuji_P" localSheetId="4">#REF!</definedName>
    <definedName name="_Mokuji_P" localSheetId="5">#REF!</definedName>
    <definedName name="_Mokuji_P" localSheetId="16">#REF!</definedName>
    <definedName name="_Mokuji_P" localSheetId="24">#REF!</definedName>
    <definedName name="_Mokuji_P" localSheetId="10">#REF!</definedName>
    <definedName name="_Mokuji_P" localSheetId="20">#REF!</definedName>
    <definedName name="_Mokuji_P" localSheetId="23">#REF!</definedName>
    <definedName name="_Mokuji_P" localSheetId="8">#REF!</definedName>
    <definedName name="_Mokuji_P">#REF!</definedName>
    <definedName name="_mokuji_Print" localSheetId="25">#REF!</definedName>
    <definedName name="_mokuji_Print" localSheetId="21">#REF!</definedName>
    <definedName name="_mokuji_Print" localSheetId="17">#REF!</definedName>
    <definedName name="_mokuji_Print" localSheetId="6">#REF!</definedName>
    <definedName name="_mokuji_Print" localSheetId="7">#REF!</definedName>
    <definedName name="_mokuji_Print" localSheetId="1">#REF!</definedName>
    <definedName name="_mokuji_Print" localSheetId="2">#REF!</definedName>
    <definedName name="_mokuji_Print" localSheetId="18">#REF!</definedName>
    <definedName name="_mokuji_Print" localSheetId="9">#REF!</definedName>
    <definedName name="_mokuji_Print" localSheetId="12">#REF!</definedName>
    <definedName name="_mokuji_Print" localSheetId="22">#REF!</definedName>
    <definedName name="_mokuji_Print" localSheetId="0">#REF!</definedName>
    <definedName name="_mokuji_Print" localSheetId="26">#REF!</definedName>
    <definedName name="_mokuji_Print" localSheetId="15">#REF!</definedName>
    <definedName name="_mokuji_Print" localSheetId="19">#REF!</definedName>
    <definedName name="_mokuji_Print" localSheetId="27">#REF!</definedName>
    <definedName name="_mokuji_Print" localSheetId="11">#REF!</definedName>
    <definedName name="_mokuji_Print" localSheetId="14">#REF!</definedName>
    <definedName name="_mokuji_Print" localSheetId="13">#REF!</definedName>
    <definedName name="_mokuji_Print" localSheetId="3">#REF!</definedName>
    <definedName name="_mokuji_Print" localSheetId="4">#REF!</definedName>
    <definedName name="_mokuji_Print" localSheetId="5">#REF!</definedName>
    <definedName name="_mokuji_Print" localSheetId="16">#REF!</definedName>
    <definedName name="_mokuji_Print" localSheetId="24">#REF!</definedName>
    <definedName name="_mokuji_Print" localSheetId="10">#REF!</definedName>
    <definedName name="_mokuji_Print" localSheetId="20">#REF!</definedName>
    <definedName name="_mokuji_Print" localSheetId="23">#REF!</definedName>
    <definedName name="_mokuji_Print" localSheetId="8">#REF!</definedName>
    <definedName name="_mokuji_Print">#REF!</definedName>
    <definedName name="_xlnm.Print_Area" localSheetId="2">横浜市水道局!$A$1:$CF$14</definedName>
    <definedName name="_xlnm.Print_Area" localSheetId="8">平塚市!$A$1:$CG$142</definedName>
    <definedName name="_xlnm.Print_Titles" localSheetId="25">愛川町!$B:$B</definedName>
    <definedName name="_xlnm.Print_Titles" localSheetId="21">綾瀬市!$B:$B</definedName>
    <definedName name="_xlnm.Print_Titles" localSheetId="17">伊勢原市!$A:$C,伊勢原市!$1:$2</definedName>
    <definedName name="_xlnm.Print_Titles" localSheetId="6">横須賀市環境政策部!$B:$B</definedName>
    <definedName name="_xlnm.Print_Titles" localSheetId="7">横須賀市上下水道局!$B:$B</definedName>
    <definedName name="_xlnm.Print_Titles" localSheetId="1">横浜市環境創造局!$B:$B</definedName>
    <definedName name="_xlnm.Print_Titles" localSheetId="2">横浜市水道局!$B:$B</definedName>
    <definedName name="_xlnm.Print_Titles" localSheetId="18">海老名市!$B:$B</definedName>
    <definedName name="_xlnm.Print_Titles" localSheetId="9">鎌倉市!$B:$B</definedName>
    <definedName name="_xlnm.Print_Titles" localSheetId="12">茅ヶ崎市!$B:$B</definedName>
    <definedName name="_xlnm.Print_Titles" localSheetId="22">寒川町!$B:$B</definedName>
    <definedName name="_xlnm.Print_Titles" localSheetId="0">県企業庁企業局!$B:$B</definedName>
    <definedName name="_xlnm.Print_Titles" localSheetId="26">県内広域水道企業団!$A:$D,県内広域水道企業団!$1:$2</definedName>
    <definedName name="_xlnm.Print_Titles" localSheetId="15">厚木市!$B:$B</definedName>
    <definedName name="_xlnm.Print_Titles" localSheetId="19">座間市!$B:$B</definedName>
    <definedName name="_xlnm.Print_Titles" localSheetId="27">酒匂川水系保協!$B:$B</definedName>
    <definedName name="_xlnm.Print_Titles" localSheetId="11">小田原市!$B:$B</definedName>
    <definedName name="_xlnm.Print_Titles" localSheetId="14">秦野市!$B:$B</definedName>
    <definedName name="_xlnm.Print_Titles" localSheetId="13">逗子市!$B:$B</definedName>
    <definedName name="_xlnm.Print_Titles" localSheetId="3">川崎市環境局!$B:$B</definedName>
    <definedName name="_xlnm.Print_Titles" localSheetId="4">川崎市上下水道局!$B:$B</definedName>
    <definedName name="_xlnm.Print_Titles" localSheetId="5">相模原市環境経済局!$B:$B</definedName>
    <definedName name="_xlnm.Print_Titles" localSheetId="16">大和市!$B:$B</definedName>
    <definedName name="_xlnm.Print_Titles" localSheetId="24">中井町!$B:$B</definedName>
    <definedName name="_xlnm.Print_Titles" localSheetId="10">藤沢市!$B:$B</definedName>
    <definedName name="_xlnm.Print_Titles" localSheetId="20">南足柄市!$B:$B</definedName>
    <definedName name="_xlnm.Print_Titles" localSheetId="23">二宮町!$B:$B</definedName>
    <definedName name="_xlnm.Print_Titles" localSheetId="8">平塚市!$B:$B</definedName>
    <definedName name="外観" localSheetId="7">#REF!</definedName>
    <definedName name="外観" localSheetId="3">#REF!</definedName>
    <definedName name="外観">#REF!</definedName>
    <definedName name="採取位置ｺｰﾄﾞ">[1]コード表!$M$2:$M$13</definedName>
    <definedName name="採取水槽" localSheetId="7">#REF!</definedName>
    <definedName name="採取水槽" localSheetId="3">#REF!</definedName>
    <definedName name="採取水槽">#REF!</definedName>
    <definedName name="臭気" localSheetId="7">#REF!</definedName>
    <definedName name="臭気" localSheetId="3">#REF!</definedName>
    <definedName name="臭気">#REF!</definedName>
    <definedName name="臭気ｺｰﾄﾞ">[1]コード表!$V$2:$V$122</definedName>
    <definedName name="色相" localSheetId="7">#REF!</definedName>
    <definedName name="色相" localSheetId="3">#REF!</definedName>
    <definedName name="色相">#REF!</definedName>
    <definedName name="色相ｺｰﾄﾞ">[2]コード表!$Y$2:$Y$101</definedName>
    <definedName name="天候" localSheetId="7">#REF!</definedName>
    <definedName name="天候" localSheetId="3">#REF!</definedName>
    <definedName name="天候">#REF!</definedName>
    <definedName name="天候ｺｰﾄﾞ">[3]コード表!$P$2:$P$22</definedName>
    <definedName name="流況ｺｰﾄﾞ">[4]コード表!$S$2:$S$15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8" i="14" l="1"/>
  <c r="AE37" i="14"/>
  <c r="AE36" i="14"/>
  <c r="AE35" i="14"/>
  <c r="AE34" i="14"/>
  <c r="AE33" i="14"/>
  <c r="AE32" i="14"/>
  <c r="AE31" i="14"/>
  <c r="AE30" i="14"/>
  <c r="AE29" i="14"/>
  <c r="AE28" i="14"/>
  <c r="AE27" i="14"/>
  <c r="AE26" i="14"/>
  <c r="AE25" i="14"/>
  <c r="AE24" i="14"/>
  <c r="AE23" i="14"/>
  <c r="AE22" i="14"/>
  <c r="AE21" i="14"/>
  <c r="AE20" i="14"/>
  <c r="AE19" i="14"/>
  <c r="AE18" i="14"/>
  <c r="AE17" i="14"/>
  <c r="AE16" i="14"/>
  <c r="AE15" i="14"/>
  <c r="AE14" i="14"/>
  <c r="AE13" i="14"/>
  <c r="AE11" i="14"/>
  <c r="AE10" i="14"/>
  <c r="AE9" i="14"/>
  <c r="AE8" i="14"/>
  <c r="AE7" i="14"/>
  <c r="AE6" i="14"/>
  <c r="AE5" i="14"/>
  <c r="AE4" i="14"/>
  <c r="AE3" i="14"/>
</calcChain>
</file>

<file path=xl/sharedStrings.xml><?xml version="1.0" encoding="utf-8"?>
<sst xmlns="http://schemas.openxmlformats.org/spreadsheetml/2006/main" count="28074" uniqueCount="2008">
  <si>
    <t>調査機関</t>
    <rPh sb="0" eb="2">
      <t>チョウサ</t>
    </rPh>
    <rPh sb="2" eb="4">
      <t>キカン</t>
    </rPh>
    <phoneticPr fontId="5"/>
  </si>
  <si>
    <t>測定地点名</t>
  </si>
  <si>
    <t>採取年月日</t>
  </si>
  <si>
    <t>採取時刻</t>
  </si>
  <si>
    <t>天候</t>
    <rPh sb="0" eb="2">
      <t>テンコウ</t>
    </rPh>
    <phoneticPr fontId="4"/>
  </si>
  <si>
    <t>流量</t>
  </si>
  <si>
    <t>気温</t>
  </si>
  <si>
    <t>水温</t>
  </si>
  <si>
    <t>濁度</t>
  </si>
  <si>
    <t>色度</t>
    <rPh sb="0" eb="1">
      <t>イロ</t>
    </rPh>
    <phoneticPr fontId="2"/>
  </si>
  <si>
    <t>色相</t>
    <rPh sb="0" eb="2">
      <t>シキソウ</t>
    </rPh>
    <phoneticPr fontId="4"/>
  </si>
  <si>
    <t>外観</t>
    <rPh sb="0" eb="2">
      <t>ガイカン</t>
    </rPh>
    <phoneticPr fontId="4"/>
  </si>
  <si>
    <t>透視度</t>
  </si>
  <si>
    <t>透明度</t>
  </si>
  <si>
    <t>臭気</t>
  </si>
  <si>
    <t>シアン</t>
  </si>
  <si>
    <t>カドミウム</t>
  </si>
  <si>
    <t>鉛</t>
  </si>
  <si>
    <t>六価クロム</t>
    <phoneticPr fontId="4"/>
  </si>
  <si>
    <t>砒素</t>
    <rPh sb="0" eb="2">
      <t>ヒソ</t>
    </rPh>
    <phoneticPr fontId="4"/>
  </si>
  <si>
    <t>総水銀</t>
  </si>
  <si>
    <t>アルキル水銀</t>
  </si>
  <si>
    <t>有機りん</t>
    <rPh sb="0" eb="2">
      <t>ユウキ</t>
    </rPh>
    <phoneticPr fontId="2"/>
  </si>
  <si>
    <t>P　C　B</t>
  </si>
  <si>
    <t>pH</t>
  </si>
  <si>
    <t>BOD</t>
  </si>
  <si>
    <t>COD</t>
  </si>
  <si>
    <t>SS</t>
  </si>
  <si>
    <t>DO(溶存酸素量)</t>
  </si>
  <si>
    <t>大腸菌群数(MPN法)</t>
  </si>
  <si>
    <t>大腸菌群数(デソ法)</t>
  </si>
  <si>
    <t>大腸菌数</t>
    <rPh sb="0" eb="3">
      <t>ダイチョウキン</t>
    </rPh>
    <rPh sb="3" eb="4">
      <t>スウ</t>
    </rPh>
    <phoneticPr fontId="5"/>
  </si>
  <si>
    <t>nﾍｷｻﾝ抽出物質</t>
  </si>
  <si>
    <t>銅</t>
  </si>
  <si>
    <t>全亜鉛</t>
    <rPh sb="0" eb="1">
      <t>ゼン</t>
    </rPh>
    <phoneticPr fontId="2"/>
  </si>
  <si>
    <t>溶解性鉄</t>
  </si>
  <si>
    <t>溶解性マンガン</t>
  </si>
  <si>
    <t>総クロム</t>
    <phoneticPr fontId="4"/>
  </si>
  <si>
    <t>ふっ素</t>
    <rPh sb="2" eb="3">
      <t>ソ</t>
    </rPh>
    <phoneticPr fontId="4"/>
  </si>
  <si>
    <t>フェノール類</t>
  </si>
  <si>
    <t>ニッケル</t>
  </si>
  <si>
    <t>総鉄</t>
  </si>
  <si>
    <t>総マンガン</t>
  </si>
  <si>
    <t>溶性ケイ酸</t>
  </si>
  <si>
    <t>全窒素</t>
  </si>
  <si>
    <t>アンモ二ア性窒素</t>
  </si>
  <si>
    <t>亜硝酸性窒素</t>
  </si>
  <si>
    <t>硝酸性窒素</t>
  </si>
  <si>
    <t>硝酸態窒素及び亜硝酸態窒素</t>
  </si>
  <si>
    <t>1,4ジオキサン</t>
  </si>
  <si>
    <t>全燐</t>
  </si>
  <si>
    <t>燐酸態燐</t>
    <rPh sb="0" eb="1">
      <t>リンサン</t>
    </rPh>
    <phoneticPr fontId="2"/>
  </si>
  <si>
    <t>燐酸イオン</t>
    <rPh sb="0" eb="1">
      <t>リンサン</t>
    </rPh>
    <phoneticPr fontId="2"/>
  </si>
  <si>
    <t>塩化物イオン</t>
    <rPh sb="0" eb="3">
      <t>エンカブツ</t>
    </rPh>
    <phoneticPr fontId="2"/>
  </si>
  <si>
    <t>塩分</t>
    <rPh sb="0" eb="2">
      <t>エンブン</t>
    </rPh>
    <phoneticPr fontId="2"/>
  </si>
  <si>
    <t>陰イオン界面活性剤</t>
    <rPh sb="0" eb="1">
      <t>イン</t>
    </rPh>
    <phoneticPr fontId="2"/>
  </si>
  <si>
    <t>蒸発残留物</t>
    <rPh sb="0" eb="2">
      <t>ジョウハツ</t>
    </rPh>
    <phoneticPr fontId="2"/>
  </si>
  <si>
    <t>酸素飽和百分率</t>
    <rPh sb="0" eb="2">
      <t>サンソ</t>
    </rPh>
    <rPh sb="2" eb="4">
      <t>ホウワ</t>
    </rPh>
    <phoneticPr fontId="2"/>
  </si>
  <si>
    <t>電気伝導率</t>
    <phoneticPr fontId="2"/>
  </si>
  <si>
    <t>総硬度</t>
    <rPh sb="0" eb="1">
      <t>ソウ</t>
    </rPh>
    <rPh sb="1" eb="3">
      <t>コウド</t>
    </rPh>
    <phoneticPr fontId="2"/>
  </si>
  <si>
    <t>総アルカリ度</t>
    <rPh sb="0" eb="1">
      <t>ソウ</t>
    </rPh>
    <rPh sb="5" eb="6">
      <t>ド</t>
    </rPh>
    <phoneticPr fontId="2"/>
  </si>
  <si>
    <t>一般細菌数</t>
  </si>
  <si>
    <t>一般菌群数(デソ法)</t>
  </si>
  <si>
    <t>クロロフィルａ</t>
  </si>
  <si>
    <t>セレン</t>
  </si>
  <si>
    <t>ほう素</t>
  </si>
  <si>
    <t>四塩化炭素</t>
  </si>
  <si>
    <t>シス1,2ジクロロエチレン及び
トランス1,2ジクロロエチレン</t>
    <rPh sb="13" eb="14">
      <t>オヨ</t>
    </rPh>
    <phoneticPr fontId="5"/>
  </si>
  <si>
    <t>シス1,2ジクロロエチレン</t>
  </si>
  <si>
    <t>ジクロロメタン</t>
  </si>
  <si>
    <t>テトラクロロエチレン</t>
  </si>
  <si>
    <t>トリクロロエチレン</t>
  </si>
  <si>
    <t>ベンゼン</t>
  </si>
  <si>
    <t>1,2ジクロロエタン</t>
  </si>
  <si>
    <t>1,1,1トリクロロエタン</t>
  </si>
  <si>
    <t>1,1,2トリクロロエタン</t>
  </si>
  <si>
    <t>1,1ジクロロエチレン</t>
  </si>
  <si>
    <t>チウラム</t>
  </si>
  <si>
    <t>シマジン</t>
  </si>
  <si>
    <t>チオベンカルブ</t>
  </si>
  <si>
    <t>1,3ジクロロプロペン</t>
  </si>
  <si>
    <t>有機物（全有機炭素（ＴＯＣ）の量）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2"/>
  </si>
  <si>
    <t>非イオン界面活性剤</t>
    <rPh sb="0" eb="1">
      <t>ヒ</t>
    </rPh>
    <rPh sb="4" eb="6">
      <t>カイメン</t>
    </rPh>
    <rPh sb="6" eb="9">
      <t>カッセイザイ</t>
    </rPh>
    <phoneticPr fontId="1"/>
  </si>
  <si>
    <t>EPN</t>
  </si>
  <si>
    <t>直鎖アルキルベンゼンスルホン酸及びその塩（ＬＡＳ）</t>
    <rPh sb="0" eb="2">
      <t>チョクサ</t>
    </rPh>
    <rPh sb="14" eb="15">
      <t>サン</t>
    </rPh>
    <rPh sb="15" eb="16">
      <t>オヨ</t>
    </rPh>
    <rPh sb="19" eb="20">
      <t>シオ</t>
    </rPh>
    <phoneticPr fontId="3"/>
  </si>
  <si>
    <t>ノニルフェノール</t>
  </si>
  <si>
    <t>ｍ3／ｓ</t>
  </si>
  <si>
    <t>℃</t>
  </si>
  <si>
    <t>度</t>
    <rPh sb="0" eb="1">
      <t>ド</t>
    </rPh>
    <phoneticPr fontId="5"/>
  </si>
  <si>
    <t>ｃｍ</t>
  </si>
  <si>
    <t>ｍｇ/Ｌ</t>
  </si>
  <si>
    <t>MPN/100mL</t>
  </si>
  <si>
    <t>個/100mL</t>
    <rPh sb="0" eb="1">
      <t>コ</t>
    </rPh>
    <phoneticPr fontId="5"/>
  </si>
  <si>
    <t>％</t>
  </si>
  <si>
    <t>ｍＳ/ｍ</t>
    <phoneticPr fontId="4"/>
  </si>
  <si>
    <t>μg/L</t>
  </si>
  <si>
    <t>県企業庁企業局</t>
  </si>
  <si>
    <t>寒川取水口</t>
  </si>
  <si>
    <t>09:00</t>
  </si>
  <si>
    <t>曇</t>
  </si>
  <si>
    <t>植物性臭気</t>
  </si>
  <si>
    <t>&lt;0.08</t>
  </si>
  <si>
    <t>&lt;0.0001</t>
  </si>
  <si>
    <t>&lt;0.0002</t>
  </si>
  <si>
    <t>晴</t>
  </si>
  <si>
    <t>&lt;0.001</t>
  </si>
  <si>
    <t>&lt;0.0003</t>
  </si>
  <si>
    <t>&lt;0.005</t>
  </si>
  <si>
    <t>&lt;0.00005</t>
  </si>
  <si>
    <t>&lt;0.01</t>
  </si>
  <si>
    <t>&lt;0.0005</t>
  </si>
  <si>
    <t>&lt;0.00001</t>
  </si>
  <si>
    <t>下水臭</t>
  </si>
  <si>
    <t>&lt;0.004</t>
  </si>
  <si>
    <t>&lt;0.02</t>
  </si>
  <si>
    <t>六価クロム</t>
    <phoneticPr fontId="4"/>
  </si>
  <si>
    <t>n-ﾍｷｻﾝ抽出物質</t>
  </si>
  <si>
    <t>総クロム</t>
    <phoneticPr fontId="4"/>
  </si>
  <si>
    <t>1,4-ジオキサン</t>
  </si>
  <si>
    <t>電気伝導率</t>
    <phoneticPr fontId="2"/>
  </si>
  <si>
    <t>シス-1,2-ジクロロエチレン及び
トランス-1,2-ジクロロエチレン</t>
    <rPh sb="15" eb="16">
      <t>オヨ</t>
    </rPh>
    <phoneticPr fontId="5"/>
  </si>
  <si>
    <t>シス-1,2-ジクロロエチレン</t>
  </si>
  <si>
    <t>1,2-ジクロロエタン</t>
  </si>
  <si>
    <t>1,1,1-トリクロロエタン</t>
  </si>
  <si>
    <t>1,1,2-トリクロロエタン</t>
  </si>
  <si>
    <t>1,1-ジクロロエチレン</t>
  </si>
  <si>
    <t>1,3-ジクロロプロペン</t>
  </si>
  <si>
    <t>ｍＳ/ｍ</t>
    <phoneticPr fontId="4"/>
  </si>
  <si>
    <t>横浜市環境創造局環境保全部</t>
  </si>
  <si>
    <t>学校橋</t>
  </si>
  <si>
    <t>2017.07.28</t>
  </si>
  <si>
    <t>晴</t>
    <rPh sb="0" eb="1">
      <t>ハ</t>
    </rPh>
    <phoneticPr fontId="11"/>
  </si>
  <si>
    <t>うすい黄</t>
    <rPh sb="3" eb="4">
      <t>キ</t>
    </rPh>
    <phoneticPr fontId="11"/>
  </si>
  <si>
    <t>異常なし</t>
    <rPh sb="0" eb="2">
      <t>イジョウ</t>
    </rPh>
    <phoneticPr fontId="11"/>
  </si>
  <si>
    <t>&gt;100</t>
  </si>
  <si>
    <t>無臭</t>
    <rPh sb="0" eb="2">
      <t>ムシュウ</t>
    </rPh>
    <phoneticPr fontId="11"/>
  </si>
  <si>
    <t>2018.01.10</t>
  </si>
  <si>
    <t>無色透明</t>
    <rPh sb="0" eb="4">
      <t>ムショクトウメイ</t>
    </rPh>
    <phoneticPr fontId="11"/>
  </si>
  <si>
    <t>横浜市環境創造局環境保全部</t>
    <rPh sb="8" eb="10">
      <t>カンキョウ</t>
    </rPh>
    <rPh sb="10" eb="13">
      <t>ホゼンブ</t>
    </rPh>
    <phoneticPr fontId="12"/>
  </si>
  <si>
    <t>三台橋</t>
  </si>
  <si>
    <t>2017.07.27</t>
    <phoneticPr fontId="11"/>
  </si>
  <si>
    <t>曇</t>
    <rPh sb="0" eb="1">
      <t>クモ</t>
    </rPh>
    <phoneticPr fontId="5"/>
  </si>
  <si>
    <t>&gt;30</t>
  </si>
  <si>
    <t>2018.01.25</t>
    <phoneticPr fontId="11"/>
  </si>
  <si>
    <t>真橋</t>
  </si>
  <si>
    <t>2017.07.27</t>
  </si>
  <si>
    <t>うすい黄</t>
  </si>
  <si>
    <t>2018.01.25</t>
  </si>
  <si>
    <t>鴨居橋</t>
  </si>
  <si>
    <t>神前橋</t>
  </si>
  <si>
    <t>宮前橋</t>
  </si>
  <si>
    <t>うすい褐色</t>
  </si>
  <si>
    <t>団地入口橋</t>
  </si>
  <si>
    <t>うすい黄緑</t>
  </si>
  <si>
    <t>恩田川大橋</t>
  </si>
  <si>
    <t>茅ヶ崎橋</t>
  </si>
  <si>
    <t>2017.08.05</t>
  </si>
  <si>
    <t>曇</t>
    <rPh sb="0" eb="1">
      <t>クモ</t>
    </rPh>
    <phoneticPr fontId="11"/>
  </si>
  <si>
    <t>2018.02.16</t>
  </si>
  <si>
    <t>吾妻橋</t>
  </si>
  <si>
    <t>耕地橋</t>
  </si>
  <si>
    <t>2017.07.20</t>
    <phoneticPr fontId="11"/>
  </si>
  <si>
    <t>2018.01.31</t>
    <phoneticPr fontId="11"/>
  </si>
  <si>
    <t>半助橋上流</t>
  </si>
  <si>
    <t>屋敷橋</t>
  </si>
  <si>
    <t>竹の下橋</t>
  </si>
  <si>
    <t>入江川せせらぎ</t>
  </si>
  <si>
    <t>2017.08.08</t>
  </si>
  <si>
    <t>かび臭</t>
  </si>
  <si>
    <t>大貫橋</t>
  </si>
  <si>
    <t>2017.07.07</t>
  </si>
  <si>
    <t>うすい緑</t>
    <rPh sb="3" eb="4">
      <t>ミドリ</t>
    </rPh>
    <phoneticPr fontId="11"/>
  </si>
  <si>
    <t>2018.01.19</t>
  </si>
  <si>
    <t>明るい灰色</t>
    <rPh sb="0" eb="1">
      <t>アカ</t>
    </rPh>
    <rPh sb="3" eb="5">
      <t>ハイイロ</t>
    </rPh>
    <phoneticPr fontId="11"/>
  </si>
  <si>
    <t>八幡橋</t>
  </si>
  <si>
    <t>2017.07.20</t>
    <phoneticPr fontId="11"/>
  </si>
  <si>
    <t>浜串橋</t>
  </si>
  <si>
    <t>四季美橋</t>
  </si>
  <si>
    <t>曲田下橋</t>
  </si>
  <si>
    <t>2017.07.06</t>
  </si>
  <si>
    <t>2018.01.24</t>
  </si>
  <si>
    <t>東西橋</t>
  </si>
  <si>
    <t>2017.08.10</t>
  </si>
  <si>
    <t>雨</t>
    <rPh sb="0" eb="1">
      <t>アメ</t>
    </rPh>
    <phoneticPr fontId="11"/>
  </si>
  <si>
    <t>2018.01.31</t>
  </si>
  <si>
    <t>ﾄｰﾖｰ橋</t>
  </si>
  <si>
    <t>2017.07.26</t>
    <phoneticPr fontId="11"/>
  </si>
  <si>
    <t>雨</t>
  </si>
  <si>
    <t>2018.02.01</t>
    <phoneticPr fontId="11"/>
  </si>
  <si>
    <t>渡戸橋</t>
  </si>
  <si>
    <t>2017.07.26</t>
    <phoneticPr fontId="11"/>
  </si>
  <si>
    <t>元舞橋</t>
  </si>
  <si>
    <t>2017.07.26</t>
    <phoneticPr fontId="11"/>
  </si>
  <si>
    <t>2018.02.01</t>
    <phoneticPr fontId="11"/>
  </si>
  <si>
    <t>稲荷橋</t>
  </si>
  <si>
    <t>鍋屋橋</t>
  </si>
  <si>
    <t>2017.07.26</t>
  </si>
  <si>
    <t>2018.02.01</t>
  </si>
  <si>
    <t>宇田川橋</t>
  </si>
  <si>
    <t>童橋</t>
  </si>
  <si>
    <t>六価クロム</t>
    <phoneticPr fontId="4"/>
  </si>
  <si>
    <t>総クロム</t>
    <phoneticPr fontId="4"/>
  </si>
  <si>
    <t>電気伝導率</t>
    <phoneticPr fontId="2"/>
  </si>
  <si>
    <t>電気伝導率</t>
    <phoneticPr fontId="2"/>
  </si>
  <si>
    <t>横浜市水道局浄水部</t>
  </si>
  <si>
    <t>寒川取水口</t>
    <rPh sb="0" eb="2">
      <t>サムカワ</t>
    </rPh>
    <rPh sb="2" eb="4">
      <t>シュスイ</t>
    </rPh>
    <rPh sb="4" eb="5">
      <t>クチ</t>
    </rPh>
    <phoneticPr fontId="11"/>
  </si>
  <si>
    <t>09:45</t>
  </si>
  <si>
    <t/>
  </si>
  <si>
    <t>&lt;0.008</t>
  </si>
  <si>
    <t>10:00</t>
  </si>
  <si>
    <t>10:10</t>
  </si>
  <si>
    <t>&lt;0.00004</t>
  </si>
  <si>
    <t>10:05</t>
  </si>
  <si>
    <t>10:15</t>
  </si>
  <si>
    <t>土臭</t>
  </si>
  <si>
    <t>09:55</t>
  </si>
  <si>
    <t>ｍＳ/ｍ</t>
    <phoneticPr fontId="4"/>
  </si>
  <si>
    <t>無色透明</t>
  </si>
  <si>
    <t>無臭</t>
  </si>
  <si>
    <t>2.4</t>
  </si>
  <si>
    <t>8</t>
  </si>
  <si>
    <t>0.32</t>
  </si>
  <si>
    <t>1.7</t>
  </si>
  <si>
    <t>12</t>
  </si>
  <si>
    <t>0.21</t>
  </si>
  <si>
    <t>&gt;100</t>
    <phoneticPr fontId="11"/>
  </si>
  <si>
    <t>1.6</t>
  </si>
  <si>
    <t>&lt;1</t>
    <phoneticPr fontId="11"/>
  </si>
  <si>
    <t>0.033</t>
  </si>
  <si>
    <t>0.03</t>
  </si>
  <si>
    <t>1.4</t>
  </si>
  <si>
    <t>0.007</t>
  </si>
  <si>
    <t>0.08</t>
  </si>
  <si>
    <t>9.9</t>
  </si>
  <si>
    <t>0.37</t>
  </si>
  <si>
    <t>1.8</t>
  </si>
  <si>
    <t>18</t>
  </si>
  <si>
    <t>11.9</t>
  </si>
  <si>
    <t>0.12</t>
  </si>
  <si>
    <t>4</t>
  </si>
  <si>
    <t>10.8</t>
  </si>
  <si>
    <t>36</t>
  </si>
  <si>
    <t>09:30</t>
    <phoneticPr fontId="11"/>
  </si>
  <si>
    <t>0.17</t>
  </si>
  <si>
    <t>8.0</t>
  </si>
  <si>
    <t>25</t>
  </si>
  <si>
    <t>0.04</t>
  </si>
  <si>
    <t>13</t>
  </si>
  <si>
    <t>&lt;1</t>
    <phoneticPr fontId="11"/>
  </si>
  <si>
    <t>10.9</t>
  </si>
  <si>
    <t>0.24</t>
  </si>
  <si>
    <t>1.9</t>
  </si>
  <si>
    <t>0.029</t>
  </si>
  <si>
    <t>0.51</t>
  </si>
  <si>
    <t>9.8</t>
  </si>
  <si>
    <t>0.07</t>
  </si>
  <si>
    <t>0.026</t>
  </si>
  <si>
    <t>0.15</t>
  </si>
  <si>
    <t>2.1</t>
  </si>
  <si>
    <t>0.34</t>
  </si>
  <si>
    <t>1.5</t>
  </si>
  <si>
    <t>10</t>
  </si>
  <si>
    <t>9.7</t>
  </si>
  <si>
    <t>3.2</t>
  </si>
  <si>
    <t>0.05</t>
  </si>
  <si>
    <t>2.3</t>
  </si>
  <si>
    <t>4.4</t>
  </si>
  <si>
    <t>1.3</t>
  </si>
  <si>
    <t>0.53</t>
  </si>
  <si>
    <t>11</t>
  </si>
  <si>
    <t>0.27</t>
  </si>
  <si>
    <t>0.047</t>
  </si>
  <si>
    <t>3</t>
  </si>
  <si>
    <t>11.3</t>
  </si>
  <si>
    <t>2017.06.07</t>
    <phoneticPr fontId="11"/>
  </si>
  <si>
    <t>1.1</t>
  </si>
  <si>
    <t>0.31</t>
  </si>
  <si>
    <t>2.6</t>
  </si>
  <si>
    <t>0.14</t>
  </si>
  <si>
    <t>9</t>
  </si>
  <si>
    <t>0.034</t>
  </si>
  <si>
    <t>0.014</t>
  </si>
  <si>
    <t>0.085</t>
  </si>
  <si>
    <t>2017.07.12</t>
    <phoneticPr fontId="11"/>
  </si>
  <si>
    <t>&lt;0.01</t>
    <phoneticPr fontId="11"/>
  </si>
  <si>
    <t>&lt;0.005</t>
    <phoneticPr fontId="11"/>
  </si>
  <si>
    <t>&lt;0.02</t>
    <phoneticPr fontId="11"/>
  </si>
  <si>
    <t>&lt;0.005</t>
    <phoneticPr fontId="11"/>
  </si>
  <si>
    <t>19</t>
  </si>
  <si>
    <t>0.09</t>
  </si>
  <si>
    <t>&lt;0.05</t>
    <phoneticPr fontId="11"/>
  </si>
  <si>
    <t>&lt;0.0006</t>
  </si>
  <si>
    <t>&lt;0.002</t>
  </si>
  <si>
    <t>&lt;0.0004</t>
  </si>
  <si>
    <t>0.26</t>
  </si>
  <si>
    <t>&lt;0.0005</t>
    <phoneticPr fontId="11"/>
  </si>
  <si>
    <t>17</t>
  </si>
  <si>
    <t>2017.07.12</t>
    <phoneticPr fontId="11"/>
  </si>
  <si>
    <t>&lt;0.02</t>
    <phoneticPr fontId="11"/>
  </si>
  <si>
    <t>&lt;0.08</t>
    <phoneticPr fontId="11"/>
  </si>
  <si>
    <t>0.43</t>
  </si>
  <si>
    <t>0.18</t>
  </si>
  <si>
    <t>&lt;0.01</t>
    <phoneticPr fontId="11"/>
  </si>
  <si>
    <t>&lt;0.0003</t>
    <phoneticPr fontId="11"/>
  </si>
  <si>
    <t>40</t>
  </si>
  <si>
    <t>0.13</t>
  </si>
  <si>
    <t>2.7</t>
  </si>
  <si>
    <t>29</t>
  </si>
  <si>
    <t>&lt;0.002</t>
    <phoneticPr fontId="11"/>
  </si>
  <si>
    <t>3.4</t>
  </si>
  <si>
    <t>20</t>
  </si>
  <si>
    <t>&lt;0.03</t>
    <phoneticPr fontId="11"/>
  </si>
  <si>
    <t>0.82</t>
  </si>
  <si>
    <t>4.6</t>
  </si>
  <si>
    <t>0.16</t>
  </si>
  <si>
    <t>&lt;0.008</t>
    <phoneticPr fontId="11"/>
  </si>
  <si>
    <t>0.22</t>
  </si>
  <si>
    <t>1.2</t>
  </si>
  <si>
    <t>7.9</t>
  </si>
  <si>
    <t>0.06</t>
  </si>
  <si>
    <t>0.011</t>
  </si>
  <si>
    <t>0.037</t>
  </si>
  <si>
    <t>0.54</t>
  </si>
  <si>
    <t>0.075</t>
  </si>
  <si>
    <t>0.45</t>
  </si>
  <si>
    <t>0.028</t>
  </si>
  <si>
    <t>09:50</t>
    <phoneticPr fontId="11"/>
  </si>
  <si>
    <t>11.1</t>
  </si>
  <si>
    <t>2017.10.04</t>
    <phoneticPr fontId="11"/>
  </si>
  <si>
    <t>10.5</t>
  </si>
  <si>
    <t>0.99</t>
  </si>
  <si>
    <t>0.010</t>
  </si>
  <si>
    <t>16</t>
  </si>
  <si>
    <t>30</t>
  </si>
  <si>
    <t>21</t>
  </si>
  <si>
    <t>0.019</t>
  </si>
  <si>
    <t>0.25</t>
  </si>
  <si>
    <t>0.021</t>
  </si>
  <si>
    <t>快晴</t>
  </si>
  <si>
    <t>7.3</t>
  </si>
  <si>
    <t>0.6</t>
  </si>
  <si>
    <t>&lt;0.08</t>
    <phoneticPr fontId="11"/>
  </si>
  <si>
    <t>&lt;0.0002</t>
    <phoneticPr fontId="11"/>
  </si>
  <si>
    <t>10.6</t>
  </si>
  <si>
    <t>31</t>
  </si>
  <si>
    <t>0.018</t>
  </si>
  <si>
    <t>14</t>
  </si>
  <si>
    <t>0.023</t>
  </si>
  <si>
    <t>0.19</t>
  </si>
  <si>
    <t>0.055</t>
  </si>
  <si>
    <t>0.74</t>
  </si>
  <si>
    <t>0.006</t>
  </si>
  <si>
    <t>0.33</t>
  </si>
  <si>
    <t>09:40</t>
    <phoneticPr fontId="11"/>
  </si>
  <si>
    <t>09:20</t>
    <phoneticPr fontId="11"/>
  </si>
  <si>
    <t>09:45</t>
    <phoneticPr fontId="11"/>
  </si>
  <si>
    <t>六価クロム</t>
    <phoneticPr fontId="4"/>
  </si>
  <si>
    <t>川崎市上下水道局水道水質課</t>
    <rPh sb="0" eb="3">
      <t>カワサキシ</t>
    </rPh>
    <rPh sb="3" eb="5">
      <t>ジョウゲ</t>
    </rPh>
    <rPh sb="5" eb="8">
      <t>スイドウキョク</t>
    </rPh>
    <rPh sb="8" eb="10">
      <t>スイドウ</t>
    </rPh>
    <rPh sb="10" eb="13">
      <t>スイシツカ</t>
    </rPh>
    <phoneticPr fontId="11"/>
  </si>
  <si>
    <t>多摩川原橋</t>
  </si>
  <si>
    <t>2017.04.18</t>
    <phoneticPr fontId="11"/>
  </si>
  <si>
    <t>09:30</t>
    <phoneticPr fontId="11"/>
  </si>
  <si>
    <t>2017.05.23</t>
    <phoneticPr fontId="11"/>
  </si>
  <si>
    <t>2017.06.20</t>
    <phoneticPr fontId="11"/>
  </si>
  <si>
    <t>2017.07.18</t>
    <phoneticPr fontId="11"/>
  </si>
  <si>
    <t>09:35</t>
    <phoneticPr fontId="11"/>
  </si>
  <si>
    <t>2017.08.15</t>
    <phoneticPr fontId="11"/>
  </si>
  <si>
    <t>2017.09.19</t>
    <phoneticPr fontId="11"/>
  </si>
  <si>
    <t>2017.10.17</t>
    <phoneticPr fontId="11"/>
  </si>
  <si>
    <t>09:30</t>
    <phoneticPr fontId="11"/>
  </si>
  <si>
    <t>2017.11.14</t>
    <phoneticPr fontId="11"/>
  </si>
  <si>
    <t>2017.12.12</t>
    <phoneticPr fontId="11"/>
  </si>
  <si>
    <t>09:20</t>
    <phoneticPr fontId="11"/>
  </si>
  <si>
    <t>2018.01.24</t>
    <phoneticPr fontId="11"/>
  </si>
  <si>
    <t>2018.02.20</t>
    <phoneticPr fontId="11"/>
  </si>
  <si>
    <t>2018.03.13</t>
    <phoneticPr fontId="11"/>
  </si>
  <si>
    <t>09:40</t>
    <phoneticPr fontId="11"/>
  </si>
  <si>
    <t>上河原堰</t>
  </si>
  <si>
    <t>2017.04.18</t>
    <phoneticPr fontId="11"/>
  </si>
  <si>
    <t>晴</t>
    <phoneticPr fontId="11"/>
  </si>
  <si>
    <t>10:00</t>
    <phoneticPr fontId="11"/>
  </si>
  <si>
    <t>晴</t>
    <phoneticPr fontId="11"/>
  </si>
  <si>
    <t>2017.07.18</t>
    <phoneticPr fontId="11"/>
  </si>
  <si>
    <t>09:55</t>
    <phoneticPr fontId="11"/>
  </si>
  <si>
    <t>2017.09.19</t>
    <phoneticPr fontId="11"/>
  </si>
  <si>
    <t>09:50</t>
    <phoneticPr fontId="11"/>
  </si>
  <si>
    <t>2017.11.14</t>
    <phoneticPr fontId="11"/>
  </si>
  <si>
    <t>曇</t>
    <rPh sb="0" eb="1">
      <t>クモリ</t>
    </rPh>
    <phoneticPr fontId="11"/>
  </si>
  <si>
    <t>2017.12.12</t>
    <phoneticPr fontId="11"/>
  </si>
  <si>
    <t>09:45</t>
    <phoneticPr fontId="11"/>
  </si>
  <si>
    <t>晴</t>
    <phoneticPr fontId="11"/>
  </si>
  <si>
    <t>10:00</t>
    <phoneticPr fontId="11"/>
  </si>
  <si>
    <t>2018.02.20</t>
    <phoneticPr fontId="11"/>
  </si>
  <si>
    <t>晴</t>
    <phoneticPr fontId="11"/>
  </si>
  <si>
    <t>ｍＳ/ｍ</t>
    <phoneticPr fontId="4"/>
  </si>
  <si>
    <t>相模原市環境経済局環境共生部環境保全課</t>
    <rPh sb="0" eb="4">
      <t>サガミハラシ</t>
    </rPh>
    <rPh sb="4" eb="6">
      <t>カンキョウ</t>
    </rPh>
    <rPh sb="6" eb="9">
      <t>ケイザイキョク</t>
    </rPh>
    <rPh sb="9" eb="11">
      <t>カンキョウ</t>
    </rPh>
    <rPh sb="11" eb="13">
      <t>キョウセイ</t>
    </rPh>
    <rPh sb="13" eb="14">
      <t>ブ</t>
    </rPh>
    <rPh sb="14" eb="16">
      <t>カンキョウ</t>
    </rPh>
    <rPh sb="16" eb="18">
      <t>ホゼン</t>
    </rPh>
    <rPh sb="18" eb="19">
      <t>カ</t>
    </rPh>
    <phoneticPr fontId="13"/>
  </si>
  <si>
    <t>風間小橋</t>
    <rPh sb="0" eb="2">
      <t>カザマ</t>
    </rPh>
    <rPh sb="2" eb="4">
      <t>コバシ</t>
    </rPh>
    <phoneticPr fontId="13"/>
  </si>
  <si>
    <t>2017.4.12</t>
    <phoneticPr fontId="11"/>
  </si>
  <si>
    <t>晴</t>
    <rPh sb="0" eb="1">
      <t>ハ</t>
    </rPh>
    <phoneticPr fontId="5"/>
  </si>
  <si>
    <t>うすい緑</t>
  </si>
  <si>
    <t>異常なし</t>
  </si>
  <si>
    <t>風間小橋</t>
  </si>
  <si>
    <t>2017.5.11</t>
    <phoneticPr fontId="11"/>
  </si>
  <si>
    <t>無色</t>
  </si>
  <si>
    <t>2017.6.7</t>
    <phoneticPr fontId="11"/>
  </si>
  <si>
    <t>2017.7.7</t>
    <phoneticPr fontId="11"/>
  </si>
  <si>
    <t>2017.8.23</t>
    <phoneticPr fontId="11"/>
  </si>
  <si>
    <t>2017.9.13</t>
    <phoneticPr fontId="11"/>
  </si>
  <si>
    <t>2017.10.4</t>
    <phoneticPr fontId="11"/>
  </si>
  <si>
    <t>2017.11.1</t>
    <phoneticPr fontId="11"/>
  </si>
  <si>
    <t>2017.12.6</t>
    <phoneticPr fontId="11"/>
  </si>
  <si>
    <t>うすい青緑</t>
  </si>
  <si>
    <t>&lt;1</t>
  </si>
  <si>
    <t>2018.1.10</t>
    <phoneticPr fontId="11"/>
  </si>
  <si>
    <t>2018.2.7</t>
    <phoneticPr fontId="11"/>
  </si>
  <si>
    <t>2018.3.7</t>
    <phoneticPr fontId="11"/>
  </si>
  <si>
    <t>二国橋</t>
  </si>
  <si>
    <t>2017.4.12</t>
    <phoneticPr fontId="11"/>
  </si>
  <si>
    <t>曇</t>
    <phoneticPr fontId="11"/>
  </si>
  <si>
    <t>2017.5.11</t>
    <phoneticPr fontId="11"/>
  </si>
  <si>
    <t>2017.8.23</t>
    <phoneticPr fontId="11"/>
  </si>
  <si>
    <t>灰緑</t>
  </si>
  <si>
    <t>濁水</t>
    <rPh sb="0" eb="2">
      <t>ダクスイ</t>
    </rPh>
    <phoneticPr fontId="5"/>
  </si>
  <si>
    <t>2017.10.4</t>
    <phoneticPr fontId="11"/>
  </si>
  <si>
    <t>2017.11.1</t>
    <phoneticPr fontId="11"/>
  </si>
  <si>
    <t>2018.2.7</t>
    <phoneticPr fontId="11"/>
  </si>
  <si>
    <t>2018.3.7</t>
    <phoneticPr fontId="11"/>
  </si>
  <si>
    <t>鶴金橋</t>
  </si>
  <si>
    <t>2017.5.11</t>
    <phoneticPr fontId="11"/>
  </si>
  <si>
    <t>灰黄赤</t>
  </si>
  <si>
    <t>2017.7.7</t>
    <phoneticPr fontId="11"/>
  </si>
  <si>
    <t>ゴミ</t>
  </si>
  <si>
    <t>うすい黄赤</t>
  </si>
  <si>
    <t>久保橋</t>
    <rPh sb="0" eb="2">
      <t>クボ</t>
    </rPh>
    <rPh sb="2" eb="3">
      <t>バシ</t>
    </rPh>
    <phoneticPr fontId="13"/>
  </si>
  <si>
    <t>2017.5.11</t>
    <phoneticPr fontId="11"/>
  </si>
  <si>
    <t>2017.12.6</t>
    <phoneticPr fontId="11"/>
  </si>
  <si>
    <t>三段の滝</t>
  </si>
  <si>
    <t>&lt;0.08</t>
    <phoneticPr fontId="11"/>
  </si>
  <si>
    <t>&lt;0.00006</t>
  </si>
  <si>
    <t>2017.8.23</t>
    <phoneticPr fontId="11"/>
  </si>
  <si>
    <t>&lt;0.005</t>
    <phoneticPr fontId="11"/>
  </si>
  <si>
    <t>&lt;0.02</t>
    <phoneticPr fontId="11"/>
  </si>
  <si>
    <t>&lt;0.01</t>
    <phoneticPr fontId="11"/>
  </si>
  <si>
    <t>&lt;0.04</t>
  </si>
  <si>
    <t>&lt;0.03</t>
  </si>
  <si>
    <t>2018.1.10</t>
    <phoneticPr fontId="11"/>
  </si>
  <si>
    <t>&lt;0.08</t>
    <phoneticPr fontId="11"/>
  </si>
  <si>
    <t>&lt;0.001</t>
    <phoneticPr fontId="11"/>
  </si>
  <si>
    <t>妙奠橋</t>
  </si>
  <si>
    <t>作の口</t>
  </si>
  <si>
    <t>2017.8.23</t>
    <phoneticPr fontId="11"/>
  </si>
  <si>
    <t>2017.10.4</t>
    <phoneticPr fontId="11"/>
  </si>
  <si>
    <t>2017.11.1</t>
    <phoneticPr fontId="11"/>
  </si>
  <si>
    <t>2018.3.7</t>
    <phoneticPr fontId="11"/>
  </si>
  <si>
    <t>天応院</t>
  </si>
  <si>
    <t>無量光寺下</t>
  </si>
  <si>
    <t>2017.12.6</t>
    <phoneticPr fontId="11"/>
  </si>
  <si>
    <t>2018.2.7</t>
    <phoneticPr fontId="11"/>
  </si>
  <si>
    <t>泉橋</t>
  </si>
  <si>
    <t>六価クロム</t>
    <phoneticPr fontId="4"/>
  </si>
  <si>
    <t>横須賀市環境政策部</t>
    <rPh sb="0" eb="4">
      <t>ヨコスカシ</t>
    </rPh>
    <rPh sb="4" eb="6">
      <t>カンキョウ</t>
    </rPh>
    <rPh sb="6" eb="8">
      <t>セイサク</t>
    </rPh>
    <rPh sb="8" eb="9">
      <t>ブ</t>
    </rPh>
    <phoneticPr fontId="6"/>
  </si>
  <si>
    <t>鴨居小学校正門前</t>
  </si>
  <si>
    <t>2017.05.19</t>
    <phoneticPr fontId="11"/>
  </si>
  <si>
    <t>14:12</t>
    <phoneticPr fontId="11"/>
  </si>
  <si>
    <t>晴</t>
    <rPh sb="0" eb="1">
      <t>ハレ</t>
    </rPh>
    <phoneticPr fontId="5"/>
  </si>
  <si>
    <t>異常なし</t>
    <rPh sb="0" eb="2">
      <t>イジョウ</t>
    </rPh>
    <phoneticPr fontId="5"/>
  </si>
  <si>
    <t>&gt;100</t>
    <phoneticPr fontId="5"/>
  </si>
  <si>
    <t>無臭</t>
    <rPh sb="0" eb="2">
      <t>ムシュウ</t>
    </rPh>
    <phoneticPr fontId="5"/>
  </si>
  <si>
    <t>&lt;1</t>
    <phoneticPr fontId="5"/>
  </si>
  <si>
    <t>2017.07.21</t>
    <phoneticPr fontId="11"/>
  </si>
  <si>
    <t>11:21</t>
    <phoneticPr fontId="11"/>
  </si>
  <si>
    <t>&gt;100</t>
    <phoneticPr fontId="5"/>
  </si>
  <si>
    <t>&lt;1</t>
    <phoneticPr fontId="5"/>
  </si>
  <si>
    <t>2017.09.13</t>
    <phoneticPr fontId="11"/>
  </si>
  <si>
    <t>13:15</t>
    <phoneticPr fontId="11"/>
  </si>
  <si>
    <t>無色透明</t>
    <rPh sb="0" eb="2">
      <t>ムショク</t>
    </rPh>
    <rPh sb="2" eb="4">
      <t>トウメイ</t>
    </rPh>
    <phoneticPr fontId="5"/>
  </si>
  <si>
    <t>&gt;100</t>
    <phoneticPr fontId="5"/>
  </si>
  <si>
    <t>2017.11.01</t>
    <phoneticPr fontId="11"/>
  </si>
  <si>
    <t>10:50</t>
    <phoneticPr fontId="11"/>
  </si>
  <si>
    <t>&gt;100</t>
    <phoneticPr fontId="5"/>
  </si>
  <si>
    <t>&lt;1</t>
    <phoneticPr fontId="5"/>
  </si>
  <si>
    <t>2018.01.17</t>
    <phoneticPr fontId="11"/>
  </si>
  <si>
    <t>08:37</t>
    <phoneticPr fontId="11"/>
  </si>
  <si>
    <t>2018.03.07</t>
    <phoneticPr fontId="11"/>
  </si>
  <si>
    <t>13:21</t>
    <phoneticPr fontId="11"/>
  </si>
  <si>
    <t>野比橋</t>
  </si>
  <si>
    <t>2017.05.19</t>
    <phoneticPr fontId="11"/>
  </si>
  <si>
    <t>15:55</t>
    <phoneticPr fontId="11"/>
  </si>
  <si>
    <t>うすい黄</t>
    <rPh sb="3" eb="4">
      <t>キ</t>
    </rPh>
    <phoneticPr fontId="5"/>
  </si>
  <si>
    <t>2017.07.21</t>
    <phoneticPr fontId="11"/>
  </si>
  <si>
    <t>10:18</t>
    <phoneticPr fontId="11"/>
  </si>
  <si>
    <t>14:35</t>
    <phoneticPr fontId="11"/>
  </si>
  <si>
    <t>2017.11.01</t>
    <phoneticPr fontId="11"/>
  </si>
  <si>
    <t>09:58</t>
    <phoneticPr fontId="11"/>
  </si>
  <si>
    <t>2018.01.17</t>
    <phoneticPr fontId="11"/>
  </si>
  <si>
    <t>10:06</t>
    <phoneticPr fontId="11"/>
  </si>
  <si>
    <t>2018.03.07</t>
    <phoneticPr fontId="11"/>
  </si>
  <si>
    <t>15:10</t>
    <phoneticPr fontId="11"/>
  </si>
  <si>
    <t>長沢橋</t>
  </si>
  <si>
    <t>15:09</t>
    <phoneticPr fontId="11"/>
  </si>
  <si>
    <t>09:05</t>
    <phoneticPr fontId="11"/>
  </si>
  <si>
    <t>14:06</t>
    <phoneticPr fontId="11"/>
  </si>
  <si>
    <t>09:18</t>
    <phoneticPr fontId="11"/>
  </si>
  <si>
    <t>明るい灰色</t>
  </si>
  <si>
    <t>09:27</t>
    <phoneticPr fontId="11"/>
  </si>
  <si>
    <t>14:34</t>
    <phoneticPr fontId="11"/>
  </si>
  <si>
    <t>津久井橋</t>
  </si>
  <si>
    <t>16:40</t>
    <phoneticPr fontId="11"/>
  </si>
  <si>
    <t>うすい黄</t>
    <phoneticPr fontId="5"/>
  </si>
  <si>
    <t>09:45</t>
    <phoneticPr fontId="11"/>
  </si>
  <si>
    <t>うすい黄</t>
    <phoneticPr fontId="5"/>
  </si>
  <si>
    <t>15:08</t>
    <phoneticPr fontId="11"/>
  </si>
  <si>
    <t>黄</t>
  </si>
  <si>
    <t>08:45</t>
    <phoneticPr fontId="11"/>
  </si>
  <si>
    <t>11:10</t>
    <phoneticPr fontId="11"/>
  </si>
  <si>
    <t>2018.03.07</t>
    <phoneticPr fontId="11"/>
  </si>
  <si>
    <t>14:10</t>
    <phoneticPr fontId="11"/>
  </si>
  <si>
    <t>向坂橋</t>
  </si>
  <si>
    <t>15:40</t>
    <phoneticPr fontId="11"/>
  </si>
  <si>
    <t>&gt;100</t>
    <phoneticPr fontId="5"/>
  </si>
  <si>
    <t>2017.07.21</t>
    <phoneticPr fontId="11"/>
  </si>
  <si>
    <t>10:46</t>
    <phoneticPr fontId="11"/>
  </si>
  <si>
    <t>14:20</t>
    <phoneticPr fontId="11"/>
  </si>
  <si>
    <t>09:37</t>
    <phoneticPr fontId="11"/>
  </si>
  <si>
    <t>14:52</t>
    <phoneticPr fontId="11"/>
  </si>
  <si>
    <t>新川間橋</t>
  </si>
  <si>
    <t>2017.05.19</t>
    <phoneticPr fontId="11"/>
  </si>
  <si>
    <t>16:50</t>
    <phoneticPr fontId="11"/>
  </si>
  <si>
    <t>10:09</t>
    <phoneticPr fontId="11"/>
  </si>
  <si>
    <t>2017.09.13</t>
    <phoneticPr fontId="11"/>
  </si>
  <si>
    <t>うすい褐色</t>
    <rPh sb="3" eb="5">
      <t>カッショク</t>
    </rPh>
    <phoneticPr fontId="5"/>
  </si>
  <si>
    <t>09:03</t>
    <phoneticPr fontId="11"/>
  </si>
  <si>
    <t>11:12</t>
    <phoneticPr fontId="11"/>
  </si>
  <si>
    <t>13:56</t>
    <phoneticPr fontId="11"/>
  </si>
  <si>
    <t>芦名橋</t>
  </si>
  <si>
    <t>16:12</t>
    <phoneticPr fontId="11"/>
  </si>
  <si>
    <t>10:16</t>
    <phoneticPr fontId="11"/>
  </si>
  <si>
    <t>14:40</t>
    <phoneticPr fontId="11"/>
  </si>
  <si>
    <t>10:21</t>
    <phoneticPr fontId="11"/>
  </si>
  <si>
    <t>2018.01.17</t>
    <phoneticPr fontId="11"/>
  </si>
  <si>
    <t>10:00</t>
    <phoneticPr fontId="11"/>
  </si>
  <si>
    <t>14:25</t>
    <phoneticPr fontId="11"/>
  </si>
  <si>
    <t>粒石橋</t>
  </si>
  <si>
    <t>14:48</t>
    <phoneticPr fontId="11"/>
  </si>
  <si>
    <t>13:48</t>
    <phoneticPr fontId="11"/>
  </si>
  <si>
    <t>11:57</t>
    <phoneticPr fontId="11"/>
  </si>
  <si>
    <t>&lt;0.1</t>
    <phoneticPr fontId="5"/>
  </si>
  <si>
    <t>09:17</t>
    <phoneticPr fontId="11"/>
  </si>
  <si>
    <t>15:17</t>
    <phoneticPr fontId="11"/>
  </si>
  <si>
    <t>久留和橋</t>
  </si>
  <si>
    <t>13:57</t>
    <phoneticPr fontId="11"/>
  </si>
  <si>
    <t>11:39</t>
    <phoneticPr fontId="11"/>
  </si>
  <si>
    <t>13:23</t>
    <phoneticPr fontId="11"/>
  </si>
  <si>
    <t>11:20</t>
    <phoneticPr fontId="11"/>
  </si>
  <si>
    <t>08:46</t>
    <phoneticPr fontId="11"/>
  </si>
  <si>
    <t>15:50</t>
    <phoneticPr fontId="11"/>
  </si>
  <si>
    <t>中尾橋</t>
  </si>
  <si>
    <t>17:20</t>
    <phoneticPr fontId="11"/>
  </si>
  <si>
    <t>09:43</t>
    <phoneticPr fontId="11"/>
  </si>
  <si>
    <t>15:49</t>
    <phoneticPr fontId="11"/>
  </si>
  <si>
    <t>09:40</t>
    <phoneticPr fontId="11"/>
  </si>
  <si>
    <t>10:30</t>
    <phoneticPr fontId="11"/>
  </si>
  <si>
    <t>13:17</t>
    <phoneticPr fontId="11"/>
  </si>
  <si>
    <t>2018.01.17</t>
    <phoneticPr fontId="11"/>
  </si>
  <si>
    <t>&lt;2.0</t>
  </si>
  <si>
    <t>&lt;0.2</t>
  </si>
  <si>
    <t>&lt;0.5</t>
    <phoneticPr fontId="11"/>
  </si>
  <si>
    <t>&lt;0.5</t>
  </si>
  <si>
    <t>六価クロム</t>
    <phoneticPr fontId="4"/>
  </si>
  <si>
    <t>平塚市環境部</t>
  </si>
  <si>
    <t>天神森排水路</t>
  </si>
  <si>
    <t>2017.05.16</t>
    <phoneticPr fontId="11"/>
  </si>
  <si>
    <t>&gt;30</t>
    <phoneticPr fontId="11"/>
  </si>
  <si>
    <t>2017.08.22</t>
    <phoneticPr fontId="5"/>
  </si>
  <si>
    <t>&lt;0.1</t>
    <phoneticPr fontId="11"/>
  </si>
  <si>
    <t>&lt;0.5</t>
    <phoneticPr fontId="11"/>
  </si>
  <si>
    <t>&lt;0.04</t>
    <phoneticPr fontId="11"/>
  </si>
  <si>
    <t>&lt;0.05</t>
    <phoneticPr fontId="11"/>
  </si>
  <si>
    <t>2017.11.07</t>
    <phoneticPr fontId="5"/>
  </si>
  <si>
    <t>2018.02.13</t>
    <phoneticPr fontId="5"/>
  </si>
  <si>
    <t>平塚市環境部</t>
    <phoneticPr fontId="5"/>
  </si>
  <si>
    <t>鹿見堂排水路</t>
  </si>
  <si>
    <t>2017.05.16</t>
    <phoneticPr fontId="5"/>
  </si>
  <si>
    <t>03</t>
  </si>
  <si>
    <t>&gt;30</t>
    <phoneticPr fontId="5"/>
  </si>
  <si>
    <t>&lt;0.1</t>
  </si>
  <si>
    <t>&lt;0.02</t>
    <phoneticPr fontId="5"/>
  </si>
  <si>
    <t>&lt;0.008</t>
    <phoneticPr fontId="5"/>
  </si>
  <si>
    <t>馬入排水路</t>
  </si>
  <si>
    <t>05</t>
  </si>
  <si>
    <t>&lt;0.05</t>
    <phoneticPr fontId="5"/>
  </si>
  <si>
    <t>土屋橋歩道橋</t>
  </si>
  <si>
    <t>2017.04.19</t>
    <phoneticPr fontId="5"/>
  </si>
  <si>
    <t>2017.06.19</t>
    <phoneticPr fontId="5"/>
  </si>
  <si>
    <t>&lt;0.0003</t>
    <phoneticPr fontId="5"/>
  </si>
  <si>
    <t>&lt;0.08</t>
    <phoneticPr fontId="5"/>
  </si>
  <si>
    <t>2017.07.11</t>
    <phoneticPr fontId="5"/>
  </si>
  <si>
    <t>&lt;0.0002</t>
    <phoneticPr fontId="11"/>
  </si>
  <si>
    <t>&lt;0.0006</t>
    <phoneticPr fontId="11"/>
  </si>
  <si>
    <t>&lt;0.0004</t>
    <phoneticPr fontId="11"/>
  </si>
  <si>
    <t>2017.09.20</t>
    <phoneticPr fontId="5"/>
  </si>
  <si>
    <t>&lt;0.005</t>
    <phoneticPr fontId="5"/>
  </si>
  <si>
    <t>&lt;0.03</t>
    <phoneticPr fontId="5"/>
  </si>
  <si>
    <t>2017.10.10</t>
    <phoneticPr fontId="5"/>
  </si>
  <si>
    <t>2017.12.12</t>
    <phoneticPr fontId="5"/>
  </si>
  <si>
    <t>2018.01.16</t>
    <phoneticPr fontId="5"/>
  </si>
  <si>
    <t>2018.03.13</t>
    <phoneticPr fontId="5"/>
  </si>
  <si>
    <t>吾妻橋側道橋</t>
  </si>
  <si>
    <t>2017.04.20</t>
    <phoneticPr fontId="5"/>
  </si>
  <si>
    <t>&lt;0.04</t>
    <phoneticPr fontId="5"/>
  </si>
  <si>
    <t>東雲橋</t>
  </si>
  <si>
    <t>下花水橋</t>
  </si>
  <si>
    <t>&lt;0.01</t>
    <phoneticPr fontId="5"/>
  </si>
  <si>
    <t>&lt;0.05</t>
    <phoneticPr fontId="4"/>
  </si>
  <si>
    <t>寺分大橋</t>
  </si>
  <si>
    <t>&lt;0.5</t>
    <phoneticPr fontId="5"/>
  </si>
  <si>
    <t>十二貫橋</t>
  </si>
  <si>
    <t>土安橋</t>
  </si>
  <si>
    <t>08</t>
  </si>
  <si>
    <t>07</t>
  </si>
  <si>
    <t>渋田川合流前（歌川）</t>
    <rPh sb="7" eb="9">
      <t>ウタガワ</t>
    </rPh>
    <phoneticPr fontId="4"/>
  </si>
  <si>
    <t>渋田川合流前（笠張川）</t>
    <rPh sb="7" eb="8">
      <t>カサ</t>
    </rPh>
    <rPh sb="8" eb="9">
      <t>ハリ</t>
    </rPh>
    <rPh sb="9" eb="10">
      <t>カワ</t>
    </rPh>
    <phoneticPr fontId="4"/>
  </si>
  <si>
    <t>新土井口橋</t>
  </si>
  <si>
    <t>舟橋</t>
  </si>
  <si>
    <t>2018.01.25</t>
    <phoneticPr fontId="5"/>
  </si>
  <si>
    <t>平塚橋</t>
  </si>
  <si>
    <t>&lt;0.004</t>
    <phoneticPr fontId="11"/>
  </si>
  <si>
    <t>下河原橋</t>
  </si>
  <si>
    <t>&lt;0.1</t>
    <phoneticPr fontId="5"/>
  </si>
  <si>
    <t>&lt;0.0005</t>
    <phoneticPr fontId="5"/>
  </si>
  <si>
    <t>本川合流前（三沢川）</t>
    <rPh sb="6" eb="8">
      <t>ミサワ</t>
    </rPh>
    <rPh sb="8" eb="9">
      <t>カワ</t>
    </rPh>
    <phoneticPr fontId="4"/>
  </si>
  <si>
    <t>座禅川合流前（三笠川）</t>
    <rPh sb="7" eb="9">
      <t>ミカサ</t>
    </rPh>
    <rPh sb="9" eb="10">
      <t>カワ</t>
    </rPh>
    <phoneticPr fontId="4"/>
  </si>
  <si>
    <t>金田排水路</t>
  </si>
  <si>
    <t>&lt;0.05</t>
  </si>
  <si>
    <t>榎田排水路</t>
  </si>
  <si>
    <t>&lt;0.01</t>
    <phoneticPr fontId="4"/>
  </si>
  <si>
    <t>中沢橋</t>
  </si>
  <si>
    <t>総クロム</t>
    <phoneticPr fontId="4"/>
  </si>
  <si>
    <t>鎌倉市環境部</t>
    <rPh sb="0" eb="3">
      <t>カマクラシ</t>
    </rPh>
    <rPh sb="3" eb="6">
      <t>カンキョウブ</t>
    </rPh>
    <phoneticPr fontId="11"/>
  </si>
  <si>
    <t>日通大船営業所脇</t>
    <rPh sb="0" eb="2">
      <t>ニッツウ</t>
    </rPh>
    <rPh sb="2" eb="4">
      <t>オオフナ</t>
    </rPh>
    <rPh sb="4" eb="7">
      <t>エイギョウショ</t>
    </rPh>
    <rPh sb="7" eb="8">
      <t>ワキ</t>
    </rPh>
    <phoneticPr fontId="11"/>
  </si>
  <si>
    <t>2017.04.19</t>
    <phoneticPr fontId="11"/>
  </si>
  <si>
    <t>&gt;30</t>
    <phoneticPr fontId="11"/>
  </si>
  <si>
    <t>&lt;0.5</t>
    <phoneticPr fontId="11"/>
  </si>
  <si>
    <t>&lt;0.05</t>
    <phoneticPr fontId="11"/>
  </si>
  <si>
    <t>2017.07.12</t>
    <phoneticPr fontId="11"/>
  </si>
  <si>
    <t>&gt;30</t>
    <phoneticPr fontId="11"/>
  </si>
  <si>
    <t>2017.10.11</t>
    <phoneticPr fontId="11"/>
  </si>
  <si>
    <t>2018.01.17</t>
    <phoneticPr fontId="11"/>
  </si>
  <si>
    <t>&lt;0.03</t>
    <phoneticPr fontId="11"/>
  </si>
  <si>
    <t>大船橋</t>
    <rPh sb="0" eb="2">
      <t>オオフナ</t>
    </rPh>
    <rPh sb="2" eb="3">
      <t>ハシ</t>
    </rPh>
    <phoneticPr fontId="11"/>
  </si>
  <si>
    <t>2017.04.19</t>
    <phoneticPr fontId="11"/>
  </si>
  <si>
    <t>2017.07.12</t>
    <phoneticPr fontId="11"/>
  </si>
  <si>
    <t>&lt;0.03</t>
    <phoneticPr fontId="11"/>
  </si>
  <si>
    <t>2017.10.11</t>
    <phoneticPr fontId="11"/>
  </si>
  <si>
    <t>&lt;0.03</t>
    <phoneticPr fontId="11"/>
  </si>
  <si>
    <t>菱電湘南ｴﾚｸﾄﾛﾆｸｽ㈱裏</t>
    <rPh sb="0" eb="1">
      <t>ヒシ</t>
    </rPh>
    <rPh sb="1" eb="2">
      <t>デン</t>
    </rPh>
    <rPh sb="2" eb="4">
      <t>ショウナン</t>
    </rPh>
    <rPh sb="13" eb="14">
      <t>ウラ</t>
    </rPh>
    <phoneticPr fontId="11"/>
  </si>
  <si>
    <t>2017.04.19</t>
    <phoneticPr fontId="11"/>
  </si>
  <si>
    <t>2017.07.12</t>
    <phoneticPr fontId="11"/>
  </si>
  <si>
    <t>2017.10.11</t>
    <phoneticPr fontId="11"/>
  </si>
  <si>
    <t>&lt;0.05</t>
    <phoneticPr fontId="11"/>
  </si>
  <si>
    <t>中外製薬脇</t>
    <rPh sb="0" eb="2">
      <t>チュウガイ</t>
    </rPh>
    <rPh sb="2" eb="4">
      <t>セイヤク</t>
    </rPh>
    <rPh sb="4" eb="5">
      <t>ワキ</t>
    </rPh>
    <phoneticPr fontId="11"/>
  </si>
  <si>
    <t>2017.04.19</t>
    <phoneticPr fontId="11"/>
  </si>
  <si>
    <t>2017.10.11</t>
    <phoneticPr fontId="11"/>
  </si>
  <si>
    <t>梶原橋</t>
    <rPh sb="0" eb="2">
      <t>カジワラ</t>
    </rPh>
    <rPh sb="2" eb="3">
      <t>ハシ</t>
    </rPh>
    <phoneticPr fontId="11"/>
  </si>
  <si>
    <t>2017.04.19</t>
    <phoneticPr fontId="11"/>
  </si>
  <si>
    <t>&lt;0.04</t>
    <phoneticPr fontId="11"/>
  </si>
  <si>
    <t>村山橋</t>
    <rPh sb="0" eb="2">
      <t>ムラヤマ</t>
    </rPh>
    <rPh sb="2" eb="3">
      <t>バシ</t>
    </rPh>
    <phoneticPr fontId="11"/>
  </si>
  <si>
    <t>2017.10.11</t>
    <phoneticPr fontId="11"/>
  </si>
  <si>
    <t>2018.01.17</t>
    <phoneticPr fontId="11"/>
  </si>
  <si>
    <t>ﾌﾗﾜｰｾﾝﾀｰ脇</t>
    <rPh sb="8" eb="9">
      <t>ワキ</t>
    </rPh>
    <phoneticPr fontId="11"/>
  </si>
  <si>
    <t>&lt;0.04</t>
    <phoneticPr fontId="11"/>
  </si>
  <si>
    <t>ﾀﾞｲﾔﾊｲﾂ裏</t>
    <rPh sb="7" eb="8">
      <t>ウラ</t>
    </rPh>
    <phoneticPr fontId="11"/>
  </si>
  <si>
    <t>2017.10.11</t>
    <phoneticPr fontId="11"/>
  </si>
  <si>
    <t>総クロム</t>
    <phoneticPr fontId="4"/>
  </si>
  <si>
    <t>ｍＳ/ｍ</t>
    <phoneticPr fontId="4"/>
  </si>
  <si>
    <t>藤沢市環境部</t>
  </si>
  <si>
    <t>大清水橋</t>
    <rPh sb="0" eb="3">
      <t>オオシミズ</t>
    </rPh>
    <rPh sb="3" eb="4">
      <t>ハシ</t>
    </rPh>
    <phoneticPr fontId="11"/>
  </si>
  <si>
    <t>10:43</t>
    <phoneticPr fontId="5"/>
  </si>
  <si>
    <t>不検出</t>
    <rPh sb="0" eb="1">
      <t>フ</t>
    </rPh>
    <rPh sb="1" eb="3">
      <t>ケンシュツ</t>
    </rPh>
    <phoneticPr fontId="5"/>
  </si>
  <si>
    <t>&lt;0.0003</t>
    <phoneticPr fontId="5"/>
  </si>
  <si>
    <t>&lt;0.005</t>
    <phoneticPr fontId="5"/>
  </si>
  <si>
    <t>&lt;0.02</t>
    <phoneticPr fontId="5"/>
  </si>
  <si>
    <t>&lt;0.005</t>
    <phoneticPr fontId="5"/>
  </si>
  <si>
    <t>&lt;0.01</t>
    <phoneticPr fontId="5"/>
  </si>
  <si>
    <t>0.05</t>
    <phoneticPr fontId="5"/>
  </si>
  <si>
    <t>0.01</t>
    <phoneticPr fontId="5"/>
  </si>
  <si>
    <t>&lt;0.02</t>
    <phoneticPr fontId="5"/>
  </si>
  <si>
    <t>&lt;0.08</t>
    <phoneticPr fontId="5"/>
  </si>
  <si>
    <t>&lt;0.008</t>
    <phoneticPr fontId="5"/>
  </si>
  <si>
    <t>1.9</t>
    <phoneticPr fontId="5"/>
  </si>
  <si>
    <t>0.22</t>
    <phoneticPr fontId="5"/>
  </si>
  <si>
    <t>0.68</t>
    <phoneticPr fontId="5"/>
  </si>
  <si>
    <t>&lt;0.0002</t>
    <phoneticPr fontId="5"/>
  </si>
  <si>
    <t>&lt;0.0002</t>
    <phoneticPr fontId="5"/>
  </si>
  <si>
    <t>&lt;0.0002</t>
    <phoneticPr fontId="5"/>
  </si>
  <si>
    <t>&lt;0.0002</t>
    <phoneticPr fontId="5"/>
  </si>
  <si>
    <t>&lt;0.0002</t>
    <phoneticPr fontId="5"/>
  </si>
  <si>
    <t>&lt;0.0004</t>
    <phoneticPr fontId="5"/>
  </si>
  <si>
    <t>10:45</t>
    <phoneticPr fontId="5"/>
  </si>
  <si>
    <t>&lt;0.08</t>
    <phoneticPr fontId="5"/>
  </si>
  <si>
    <t>6.0</t>
    <phoneticPr fontId="5"/>
  </si>
  <si>
    <t>0.06</t>
    <phoneticPr fontId="5"/>
  </si>
  <si>
    <t>&lt;0.0002</t>
    <phoneticPr fontId="5"/>
  </si>
  <si>
    <t>0.0002</t>
    <phoneticPr fontId="5"/>
  </si>
  <si>
    <t>&lt;0.0002</t>
    <phoneticPr fontId="5"/>
  </si>
  <si>
    <t>&lt;0.0002</t>
    <phoneticPr fontId="5"/>
  </si>
  <si>
    <t>&lt;0.0004</t>
    <phoneticPr fontId="5"/>
  </si>
  <si>
    <t>10:48</t>
    <phoneticPr fontId="5"/>
  </si>
  <si>
    <t>&lt;0.01</t>
    <phoneticPr fontId="5"/>
  </si>
  <si>
    <t>0.04</t>
    <phoneticPr fontId="5"/>
  </si>
  <si>
    <t>0.01</t>
    <phoneticPr fontId="5"/>
  </si>
  <si>
    <t>0.08</t>
    <phoneticPr fontId="5"/>
  </si>
  <si>
    <t>5.0</t>
    <phoneticPr fontId="5"/>
  </si>
  <si>
    <t>0.83</t>
    <phoneticPr fontId="5"/>
  </si>
  <si>
    <t>0.0002</t>
    <phoneticPr fontId="5"/>
  </si>
  <si>
    <t>&lt;0.0002</t>
    <phoneticPr fontId="5"/>
  </si>
  <si>
    <t>&lt;0.01</t>
    <phoneticPr fontId="5"/>
  </si>
  <si>
    <t>&lt;0.008</t>
    <phoneticPr fontId="5"/>
  </si>
  <si>
    <t>&lt;0.0002</t>
    <phoneticPr fontId="5"/>
  </si>
  <si>
    <t>&lt;0.0006</t>
    <phoneticPr fontId="5"/>
  </si>
  <si>
    <t>&lt;0.0003</t>
    <phoneticPr fontId="5"/>
  </si>
  <si>
    <t>&lt;0.002</t>
    <phoneticPr fontId="5"/>
  </si>
  <si>
    <t>&lt;0.02</t>
    <phoneticPr fontId="5"/>
  </si>
  <si>
    <t>&lt;0.08</t>
    <phoneticPr fontId="5"/>
  </si>
  <si>
    <t>&lt;0.008</t>
    <phoneticPr fontId="5"/>
  </si>
  <si>
    <t>&lt;0.03</t>
    <phoneticPr fontId="5"/>
  </si>
  <si>
    <t>&lt;0.002</t>
    <phoneticPr fontId="5"/>
  </si>
  <si>
    <t>&lt;0.0002</t>
    <phoneticPr fontId="5"/>
  </si>
  <si>
    <t>&lt;0.0002</t>
    <phoneticPr fontId="5"/>
  </si>
  <si>
    <t>&lt;0.08</t>
    <phoneticPr fontId="5"/>
  </si>
  <si>
    <t>&lt;0.008</t>
    <phoneticPr fontId="5"/>
  </si>
  <si>
    <t>2017.10.5</t>
  </si>
  <si>
    <t>2017.11.1</t>
  </si>
  <si>
    <t>&lt;0.02</t>
    <phoneticPr fontId="5"/>
  </si>
  <si>
    <t>2017.12.06</t>
    <phoneticPr fontId="5"/>
  </si>
  <si>
    <t>&lt;0.01</t>
    <phoneticPr fontId="5"/>
  </si>
  <si>
    <t>2018.1.10</t>
  </si>
  <si>
    <t>&lt;1</t>
    <phoneticPr fontId="5"/>
  </si>
  <si>
    <t>&lt;0.08</t>
    <phoneticPr fontId="5"/>
  </si>
  <si>
    <t>2018.2.8</t>
  </si>
  <si>
    <t>&lt;0.01</t>
    <phoneticPr fontId="5"/>
  </si>
  <si>
    <t>&lt;0.03</t>
    <phoneticPr fontId="5"/>
  </si>
  <si>
    <t>&lt;0.002</t>
    <phoneticPr fontId="5"/>
  </si>
  <si>
    <t>2018.3.7</t>
  </si>
  <si>
    <t>陣屋橋</t>
  </si>
  <si>
    <t>10:51</t>
    <phoneticPr fontId="5"/>
  </si>
  <si>
    <t>&lt;0.0003</t>
    <phoneticPr fontId="5"/>
  </si>
  <si>
    <t>&lt;0.005</t>
    <phoneticPr fontId="5"/>
  </si>
  <si>
    <t>&lt;0.005</t>
    <phoneticPr fontId="5"/>
  </si>
  <si>
    <t>&lt;0.0005</t>
    <phoneticPr fontId="5"/>
  </si>
  <si>
    <t>0.28</t>
    <phoneticPr fontId="5"/>
  </si>
  <si>
    <t>0.06</t>
    <phoneticPr fontId="5"/>
  </si>
  <si>
    <t>&lt;0.08</t>
    <phoneticPr fontId="5"/>
  </si>
  <si>
    <t>0.19</t>
    <phoneticPr fontId="5"/>
  </si>
  <si>
    <t>0.06</t>
    <phoneticPr fontId="5"/>
  </si>
  <si>
    <t>0.043</t>
    <phoneticPr fontId="5"/>
  </si>
  <si>
    <t>0.0003</t>
    <phoneticPr fontId="5"/>
  </si>
  <si>
    <t>0.0008</t>
    <phoneticPr fontId="5"/>
  </si>
  <si>
    <t>&lt;0.0002</t>
    <phoneticPr fontId="5"/>
  </si>
  <si>
    <t>10:50</t>
    <phoneticPr fontId="5"/>
  </si>
  <si>
    <t>&lt;0.02</t>
    <phoneticPr fontId="5"/>
  </si>
  <si>
    <t>0.13</t>
    <phoneticPr fontId="5"/>
  </si>
  <si>
    <t>0.0003</t>
    <phoneticPr fontId="5"/>
  </si>
  <si>
    <t>0.0005</t>
    <phoneticPr fontId="5"/>
  </si>
  <si>
    <t>&lt;0.0004</t>
    <phoneticPr fontId="5"/>
  </si>
  <si>
    <t>10:57</t>
    <phoneticPr fontId="5"/>
  </si>
  <si>
    <t>0.27</t>
    <phoneticPr fontId="5"/>
  </si>
  <si>
    <t>0.03</t>
    <phoneticPr fontId="5"/>
  </si>
  <si>
    <t>&lt;0.08</t>
    <phoneticPr fontId="5"/>
  </si>
  <si>
    <t>&lt;0.04</t>
    <phoneticPr fontId="5"/>
  </si>
  <si>
    <t>&lt;0.05</t>
    <phoneticPr fontId="5"/>
  </si>
  <si>
    <t>0.0003</t>
    <phoneticPr fontId="5"/>
  </si>
  <si>
    <t>&lt;0.5</t>
    <phoneticPr fontId="5"/>
  </si>
  <si>
    <t>&lt;0.01</t>
    <phoneticPr fontId="5"/>
  </si>
  <si>
    <t>&lt;0.02</t>
    <phoneticPr fontId="5"/>
  </si>
  <si>
    <t>&lt;0.04</t>
    <phoneticPr fontId="5"/>
  </si>
  <si>
    <t>&lt;0.05</t>
    <phoneticPr fontId="5"/>
  </si>
  <si>
    <t>&lt;0.0006</t>
    <phoneticPr fontId="5"/>
  </si>
  <si>
    <t>&lt;0.0003</t>
    <phoneticPr fontId="5"/>
  </si>
  <si>
    <t>&lt;0.002</t>
    <phoneticPr fontId="5"/>
  </si>
  <si>
    <t>&lt;0.002</t>
    <phoneticPr fontId="5"/>
  </si>
  <si>
    <t>&lt;0.01</t>
    <phoneticPr fontId="5"/>
  </si>
  <si>
    <t>&lt;0.04</t>
    <phoneticPr fontId="5"/>
  </si>
  <si>
    <t>&lt;0.008</t>
    <phoneticPr fontId="5"/>
  </si>
  <si>
    <t>2017.12.06</t>
    <phoneticPr fontId="5"/>
  </si>
  <si>
    <t>&lt;0.02</t>
    <phoneticPr fontId="5"/>
  </si>
  <si>
    <t>&lt;0.005</t>
    <phoneticPr fontId="5"/>
  </si>
  <si>
    <t>&lt;1</t>
    <phoneticPr fontId="5"/>
  </si>
  <si>
    <t>&lt;0.01</t>
    <phoneticPr fontId="5"/>
  </si>
  <si>
    <t>&lt;0.002</t>
    <phoneticPr fontId="5"/>
  </si>
  <si>
    <t>&lt;0.01</t>
    <phoneticPr fontId="5"/>
  </si>
  <si>
    <t>滝川橋</t>
  </si>
  <si>
    <t>10:58</t>
    <phoneticPr fontId="5"/>
  </si>
  <si>
    <t>&lt;0.02</t>
    <phoneticPr fontId="5"/>
  </si>
  <si>
    <t>&lt;0.008</t>
    <phoneticPr fontId="5"/>
  </si>
  <si>
    <t>&lt;0.04</t>
    <phoneticPr fontId="5"/>
  </si>
  <si>
    <t>&lt;0.05</t>
    <phoneticPr fontId="5"/>
  </si>
  <si>
    <t>0.008</t>
    <phoneticPr fontId="5"/>
  </si>
  <si>
    <t>&lt;0.0004</t>
    <phoneticPr fontId="5"/>
  </si>
  <si>
    <t>11:00</t>
    <phoneticPr fontId="5"/>
  </si>
  <si>
    <t>&lt;0.05</t>
    <phoneticPr fontId="5"/>
  </si>
  <si>
    <t>0.009</t>
  </si>
  <si>
    <t>11:05</t>
    <phoneticPr fontId="5"/>
  </si>
  <si>
    <t>&lt;0.02</t>
    <phoneticPr fontId="5"/>
  </si>
  <si>
    <t>0.08</t>
    <phoneticPr fontId="5"/>
  </si>
  <si>
    <t>&lt;0.01</t>
    <phoneticPr fontId="5"/>
  </si>
  <si>
    <t>&lt;1</t>
    <phoneticPr fontId="5"/>
  </si>
  <si>
    <t>&lt;0.008</t>
    <phoneticPr fontId="5"/>
  </si>
  <si>
    <t>&lt;0.05</t>
    <phoneticPr fontId="5"/>
  </si>
  <si>
    <t>&lt;0.04</t>
    <phoneticPr fontId="5"/>
  </si>
  <si>
    <t>&lt;0.05</t>
    <phoneticPr fontId="5"/>
  </si>
  <si>
    <t>2017.12.06</t>
    <phoneticPr fontId="5"/>
  </si>
  <si>
    <t>&lt;0.08</t>
    <phoneticPr fontId="5"/>
  </si>
  <si>
    <t>&lt;0.08</t>
    <phoneticPr fontId="5"/>
  </si>
  <si>
    <t>&lt;0.04</t>
    <phoneticPr fontId="5"/>
  </si>
  <si>
    <t>&lt;0.05</t>
    <phoneticPr fontId="5"/>
  </si>
  <si>
    <t>熊野橋</t>
  </si>
  <si>
    <t>10:03</t>
    <phoneticPr fontId="5"/>
  </si>
  <si>
    <t>&lt;0.005</t>
    <phoneticPr fontId="5"/>
  </si>
  <si>
    <t>&lt;0.02</t>
    <phoneticPr fontId="5"/>
  </si>
  <si>
    <t>&lt;0.04</t>
    <phoneticPr fontId="5"/>
  </si>
  <si>
    <t>&lt;0.05</t>
    <phoneticPr fontId="5"/>
  </si>
  <si>
    <t>0.010</t>
    <phoneticPr fontId="5"/>
  </si>
  <si>
    <t>0.0004</t>
    <phoneticPr fontId="5"/>
  </si>
  <si>
    <t>10:00</t>
    <phoneticPr fontId="5"/>
  </si>
  <si>
    <t>&lt;0.005</t>
    <phoneticPr fontId="5"/>
  </si>
  <si>
    <t>&lt;0.05</t>
    <phoneticPr fontId="5"/>
  </si>
  <si>
    <t>0.0004</t>
    <phoneticPr fontId="5"/>
  </si>
  <si>
    <t>10:05</t>
    <phoneticPr fontId="5"/>
  </si>
  <si>
    <t>&lt;0.0003</t>
    <phoneticPr fontId="5"/>
  </si>
  <si>
    <t>0.01</t>
    <phoneticPr fontId="5"/>
  </si>
  <si>
    <t>&lt;0.04</t>
    <phoneticPr fontId="5"/>
  </si>
  <si>
    <t>&lt;0.005</t>
    <phoneticPr fontId="5"/>
  </si>
  <si>
    <t>0.0002</t>
    <phoneticPr fontId="5"/>
  </si>
  <si>
    <t>&lt;0.02</t>
    <phoneticPr fontId="5"/>
  </si>
  <si>
    <t>&lt;0.5</t>
    <phoneticPr fontId="5"/>
  </si>
  <si>
    <t>&lt;0.02</t>
    <phoneticPr fontId="5"/>
  </si>
  <si>
    <t>&lt;0.0003</t>
    <phoneticPr fontId="5"/>
  </si>
  <si>
    <t>&lt;0.0003</t>
    <phoneticPr fontId="5"/>
  </si>
  <si>
    <t>&lt;0.0005</t>
    <phoneticPr fontId="5"/>
  </si>
  <si>
    <t>&lt;0.0005</t>
    <phoneticPr fontId="5"/>
  </si>
  <si>
    <t>&lt;0.08</t>
    <phoneticPr fontId="5"/>
  </si>
  <si>
    <t>2017.10.5</t>
    <phoneticPr fontId="5"/>
  </si>
  <si>
    <t>&lt;0.0003</t>
    <phoneticPr fontId="5"/>
  </si>
  <si>
    <t>2017.11.1</t>
    <phoneticPr fontId="5"/>
  </si>
  <si>
    <t>&lt;0.02</t>
    <phoneticPr fontId="5"/>
  </si>
  <si>
    <t>2017.12.06</t>
    <phoneticPr fontId="5"/>
  </si>
  <si>
    <t>&lt;0.08</t>
    <phoneticPr fontId="5"/>
  </si>
  <si>
    <t>&lt;0.05</t>
    <phoneticPr fontId="5"/>
  </si>
  <si>
    <t>2018.1.10</t>
    <phoneticPr fontId="5"/>
  </si>
  <si>
    <t>&lt;0.0005</t>
    <phoneticPr fontId="5"/>
  </si>
  <si>
    <t>&lt;1</t>
    <phoneticPr fontId="5"/>
  </si>
  <si>
    <t>&lt;0.0002</t>
    <phoneticPr fontId="5"/>
  </si>
  <si>
    <t>2018.2.8</t>
    <phoneticPr fontId="5"/>
  </si>
  <si>
    <t>&lt;0.0005</t>
    <phoneticPr fontId="5"/>
  </si>
  <si>
    <t>&lt;0.008</t>
    <phoneticPr fontId="5"/>
  </si>
  <si>
    <t>&lt;0.05</t>
    <phoneticPr fontId="5"/>
  </si>
  <si>
    <t>2018.3.7</t>
    <phoneticPr fontId="5"/>
  </si>
  <si>
    <t>&lt;0.0005</t>
    <phoneticPr fontId="5"/>
  </si>
  <si>
    <t>不動川橋</t>
  </si>
  <si>
    <t>10:17</t>
    <phoneticPr fontId="5"/>
  </si>
  <si>
    <t>&lt;0.0005</t>
    <phoneticPr fontId="5"/>
  </si>
  <si>
    <t>1</t>
    <phoneticPr fontId="5"/>
  </si>
  <si>
    <t>0.12</t>
    <phoneticPr fontId="5"/>
  </si>
  <si>
    <t>0.06</t>
    <phoneticPr fontId="5"/>
  </si>
  <si>
    <t>0.52</t>
    <phoneticPr fontId="5"/>
  </si>
  <si>
    <t>0.063</t>
    <phoneticPr fontId="5"/>
  </si>
  <si>
    <t>&lt;0.0004</t>
    <phoneticPr fontId="5"/>
  </si>
  <si>
    <t>10:15</t>
    <phoneticPr fontId="5"/>
  </si>
  <si>
    <t>＜1</t>
    <phoneticPr fontId="5"/>
  </si>
  <si>
    <t>0.29</t>
    <phoneticPr fontId="5"/>
  </si>
  <si>
    <t>0.06</t>
    <phoneticPr fontId="5"/>
  </si>
  <si>
    <t>10:20</t>
    <phoneticPr fontId="5"/>
  </si>
  <si>
    <t>0.11</t>
    <phoneticPr fontId="5"/>
  </si>
  <si>
    <t>0.03</t>
    <phoneticPr fontId="5"/>
  </si>
  <si>
    <t>0.20</t>
    <phoneticPr fontId="5"/>
  </si>
  <si>
    <t>0.11</t>
    <phoneticPr fontId="5"/>
  </si>
  <si>
    <t>&lt;1</t>
    <phoneticPr fontId="5"/>
  </si>
  <si>
    <t>&lt;0.0006</t>
    <phoneticPr fontId="5"/>
  </si>
  <si>
    <t>&lt;0.008</t>
    <phoneticPr fontId="5"/>
  </si>
  <si>
    <t>&lt;1</t>
    <phoneticPr fontId="5"/>
  </si>
  <si>
    <t>2017.12.06</t>
    <phoneticPr fontId="5"/>
  </si>
  <si>
    <t>&lt;0.08</t>
    <phoneticPr fontId="5"/>
  </si>
  <si>
    <t>境橋</t>
  </si>
  <si>
    <t>9:55</t>
    <phoneticPr fontId="5"/>
  </si>
  <si>
    <t>&lt;0.0005</t>
    <phoneticPr fontId="5"/>
  </si>
  <si>
    <t>0.02</t>
    <phoneticPr fontId="5"/>
  </si>
  <si>
    <t>0.01</t>
    <phoneticPr fontId="5"/>
  </si>
  <si>
    <t>0.09</t>
    <phoneticPr fontId="5"/>
  </si>
  <si>
    <t>0.98</t>
    <phoneticPr fontId="5"/>
  </si>
  <si>
    <t>0.23</t>
    <phoneticPr fontId="5"/>
  </si>
  <si>
    <t>0.0004</t>
    <phoneticPr fontId="5"/>
  </si>
  <si>
    <t>9:55</t>
    <phoneticPr fontId="5"/>
  </si>
  <si>
    <t>0.02</t>
    <phoneticPr fontId="5"/>
  </si>
  <si>
    <t>1.5</t>
    <phoneticPr fontId="5"/>
  </si>
  <si>
    <t>9:56</t>
    <phoneticPr fontId="5"/>
  </si>
  <si>
    <t>&lt;0.0005</t>
    <phoneticPr fontId="5"/>
  </si>
  <si>
    <t>0.01</t>
    <phoneticPr fontId="5"/>
  </si>
  <si>
    <t>1.7</t>
    <phoneticPr fontId="5"/>
  </si>
  <si>
    <t>0.61</t>
    <phoneticPr fontId="5"/>
  </si>
  <si>
    <t>&lt;0.5</t>
    <phoneticPr fontId="5"/>
  </si>
  <si>
    <t>&lt;0.0006</t>
    <phoneticPr fontId="5"/>
  </si>
  <si>
    <t>2017.10.5</t>
    <phoneticPr fontId="5"/>
  </si>
  <si>
    <t>2017.11.1</t>
    <phoneticPr fontId="5"/>
  </si>
  <si>
    <t>&lt;0.0003</t>
    <phoneticPr fontId="5"/>
  </si>
  <si>
    <t>&lt;0.005</t>
    <phoneticPr fontId="5"/>
  </si>
  <si>
    <t>2018.1.10</t>
    <phoneticPr fontId="5"/>
  </si>
  <si>
    <t>&lt;0.005</t>
    <phoneticPr fontId="5"/>
  </si>
  <si>
    <t>2018.2.8</t>
    <phoneticPr fontId="5"/>
  </si>
  <si>
    <t>&lt;0.002</t>
    <phoneticPr fontId="5"/>
  </si>
  <si>
    <t>2018.3.7</t>
    <phoneticPr fontId="5"/>
  </si>
  <si>
    <t>大庭橋</t>
  </si>
  <si>
    <t>8:40</t>
    <phoneticPr fontId="5"/>
  </si>
  <si>
    <t>0.24</t>
    <phoneticPr fontId="5"/>
  </si>
  <si>
    <t>0.08</t>
    <phoneticPr fontId="5"/>
  </si>
  <si>
    <t>0.47</t>
    <phoneticPr fontId="5"/>
  </si>
  <si>
    <t>0.06</t>
    <phoneticPr fontId="5"/>
  </si>
  <si>
    <t>0.060</t>
    <phoneticPr fontId="5"/>
  </si>
  <si>
    <t>8:40</t>
    <phoneticPr fontId="5"/>
  </si>
  <si>
    <t>0.11</t>
    <phoneticPr fontId="5"/>
  </si>
  <si>
    <t>8:41</t>
    <phoneticPr fontId="5"/>
  </si>
  <si>
    <t>0.07</t>
    <phoneticPr fontId="5"/>
  </si>
  <si>
    <t>0.21</t>
    <phoneticPr fontId="5"/>
  </si>
  <si>
    <t>&lt;0.04</t>
    <phoneticPr fontId="5"/>
  </si>
  <si>
    <t>&lt;0.005</t>
    <phoneticPr fontId="5"/>
  </si>
  <si>
    <t>&lt;0.0004</t>
    <phoneticPr fontId="5"/>
  </si>
  <si>
    <t>&lt;0.5</t>
    <phoneticPr fontId="5"/>
  </si>
  <si>
    <t>&lt;0.0006</t>
    <phoneticPr fontId="5"/>
  </si>
  <si>
    <t>&lt;0.04</t>
    <phoneticPr fontId="5"/>
  </si>
  <si>
    <t>稲荷山橋</t>
  </si>
  <si>
    <t>10:25</t>
    <phoneticPr fontId="5"/>
  </si>
  <si>
    <t>0.40</t>
    <phoneticPr fontId="5"/>
  </si>
  <si>
    <t>0.011</t>
    <phoneticPr fontId="5"/>
  </si>
  <si>
    <t>0.81</t>
    <phoneticPr fontId="5"/>
  </si>
  <si>
    <t>0.0003</t>
    <phoneticPr fontId="5"/>
  </si>
  <si>
    <t>&lt;0.0004</t>
    <phoneticPr fontId="5"/>
  </si>
  <si>
    <t>10:25</t>
    <phoneticPr fontId="5"/>
  </si>
  <si>
    <t>0.012</t>
    <phoneticPr fontId="5"/>
  </si>
  <si>
    <t>0.0003</t>
    <phoneticPr fontId="5"/>
  </si>
  <si>
    <t>0.0003</t>
    <phoneticPr fontId="5"/>
  </si>
  <si>
    <t>10:30</t>
    <phoneticPr fontId="5"/>
  </si>
  <si>
    <t>0.05</t>
    <phoneticPr fontId="5"/>
  </si>
  <si>
    <t>0.07</t>
    <phoneticPr fontId="5"/>
  </si>
  <si>
    <t>0.0004</t>
    <phoneticPr fontId="5"/>
  </si>
  <si>
    <t>&lt;0.002</t>
    <phoneticPr fontId="5"/>
  </si>
  <si>
    <t>&lt;1</t>
    <phoneticPr fontId="5"/>
  </si>
  <si>
    <t>久保田橋</t>
  </si>
  <si>
    <t>9:33</t>
    <phoneticPr fontId="5"/>
  </si>
  <si>
    <t>0.08</t>
    <phoneticPr fontId="5"/>
  </si>
  <si>
    <t>0.02</t>
    <phoneticPr fontId="5"/>
  </si>
  <si>
    <t>0.098</t>
    <phoneticPr fontId="5"/>
  </si>
  <si>
    <t>9:35</t>
    <phoneticPr fontId="5"/>
  </si>
  <si>
    <t>0.06</t>
    <phoneticPr fontId="5"/>
  </si>
  <si>
    <t>0.0005</t>
    <phoneticPr fontId="5"/>
  </si>
  <si>
    <t>9:35</t>
    <phoneticPr fontId="5"/>
  </si>
  <si>
    <t>0.07</t>
    <phoneticPr fontId="5"/>
  </si>
  <si>
    <t>&lt;0.5</t>
    <phoneticPr fontId="5"/>
  </si>
  <si>
    <t>&lt;0.0003</t>
    <phoneticPr fontId="5"/>
  </si>
  <si>
    <t>&lt;0.002</t>
    <phoneticPr fontId="5"/>
  </si>
  <si>
    <t>&lt;0.008</t>
    <phoneticPr fontId="5"/>
  </si>
  <si>
    <t>2017.12.06</t>
    <phoneticPr fontId="5"/>
  </si>
  <si>
    <t>追出橋</t>
  </si>
  <si>
    <t>9:11</t>
    <phoneticPr fontId="5"/>
  </si>
  <si>
    <t>0.22</t>
    <phoneticPr fontId="5"/>
  </si>
  <si>
    <t>0.09</t>
    <phoneticPr fontId="5"/>
  </si>
  <si>
    <t>2.8</t>
    <phoneticPr fontId="5"/>
  </si>
  <si>
    <t>0.14</t>
    <phoneticPr fontId="5"/>
  </si>
  <si>
    <t>9:10</t>
    <phoneticPr fontId="5"/>
  </si>
  <si>
    <t>1.8</t>
    <phoneticPr fontId="5"/>
  </si>
  <si>
    <t>0.12</t>
    <phoneticPr fontId="5"/>
  </si>
  <si>
    <t>9:10</t>
    <phoneticPr fontId="5"/>
  </si>
  <si>
    <t>0.14</t>
    <phoneticPr fontId="5"/>
  </si>
  <si>
    <t>1.2</t>
    <phoneticPr fontId="5"/>
  </si>
  <si>
    <t>0.17</t>
    <phoneticPr fontId="5"/>
  </si>
  <si>
    <t>&lt;0.0006</t>
    <phoneticPr fontId="5"/>
  </si>
  <si>
    <t>2017.12.06</t>
    <phoneticPr fontId="5"/>
  </si>
  <si>
    <t>&lt;0.03</t>
    <phoneticPr fontId="5"/>
  </si>
  <si>
    <t>やなか橋</t>
  </si>
  <si>
    <t>9:23</t>
    <phoneticPr fontId="5"/>
  </si>
  <si>
    <t>9:25</t>
    <phoneticPr fontId="5"/>
  </si>
  <si>
    <t>9:25</t>
    <phoneticPr fontId="5"/>
  </si>
  <si>
    <t>電気伝導率</t>
    <phoneticPr fontId="2"/>
  </si>
  <si>
    <t>ｍＳ/ｍ</t>
    <phoneticPr fontId="4"/>
  </si>
  <si>
    <t>小田原市環境部</t>
  </si>
  <si>
    <t>坂呂橋</t>
  </si>
  <si>
    <t>2017.04.12</t>
  </si>
  <si>
    <t>09:19</t>
  </si>
  <si>
    <t>23</t>
  </si>
  <si>
    <t>&lt;0.002</t>
    <phoneticPr fontId="11"/>
  </si>
  <si>
    <t>&lt;0.02</t>
    <phoneticPr fontId="11"/>
  </si>
  <si>
    <t>2017.05.11</t>
  </si>
  <si>
    <t>無色透明</t>
    <rPh sb="2" eb="4">
      <t>トウメイ</t>
    </rPh>
    <phoneticPr fontId="11"/>
  </si>
  <si>
    <t>&lt;0.01</t>
    <phoneticPr fontId="11"/>
  </si>
  <si>
    <t>28</t>
  </si>
  <si>
    <t>2017.06.07</t>
  </si>
  <si>
    <t>09:06</t>
  </si>
  <si>
    <t>&lt;0.1</t>
    <phoneticPr fontId="11"/>
  </si>
  <si>
    <t>0.44</t>
  </si>
  <si>
    <t>0.11</t>
  </si>
  <si>
    <t>2017.07.05</t>
  </si>
  <si>
    <t>09:20</t>
  </si>
  <si>
    <t>26</t>
  </si>
  <si>
    <t>2017.08.09</t>
  </si>
  <si>
    <t>09:53</t>
  </si>
  <si>
    <t>2017.09.13</t>
  </si>
  <si>
    <t>09:23</t>
  </si>
  <si>
    <t>2017.10.04</t>
  </si>
  <si>
    <t>09:15</t>
  </si>
  <si>
    <t>一時雨</t>
  </si>
  <si>
    <t>&lt;0.01</t>
    <phoneticPr fontId="11"/>
  </si>
  <si>
    <t>2017.11.01</t>
  </si>
  <si>
    <t>09:52</t>
  </si>
  <si>
    <t>2017.12.06</t>
  </si>
  <si>
    <t>09:10</t>
  </si>
  <si>
    <t>09:25</t>
  </si>
  <si>
    <t>2018.02.07</t>
  </si>
  <si>
    <t>2018.03.08</t>
  </si>
  <si>
    <t>09:18</t>
  </si>
  <si>
    <t>0.058</t>
  </si>
  <si>
    <t>関口川合流前</t>
  </si>
  <si>
    <t>10:06</t>
  </si>
  <si>
    <t>0.39</t>
  </si>
  <si>
    <t>22</t>
  </si>
  <si>
    <t>10:25</t>
  </si>
  <si>
    <t>&lt;0.01</t>
    <phoneticPr fontId="11"/>
  </si>
  <si>
    <t>09:28</t>
  </si>
  <si>
    <t>&lt;1</t>
    <phoneticPr fontId="11"/>
  </si>
  <si>
    <t>10:16</t>
  </si>
  <si>
    <t>うすい褐色</t>
    <rPh sb="3" eb="5">
      <t>カッショク</t>
    </rPh>
    <phoneticPr fontId="11"/>
  </si>
  <si>
    <t>&lt;0.01</t>
    <phoneticPr fontId="11"/>
  </si>
  <si>
    <t>09:50</t>
  </si>
  <si>
    <t>&lt;1</t>
    <phoneticPr fontId="11"/>
  </si>
  <si>
    <t>24</t>
  </si>
  <si>
    <t>09:42</t>
  </si>
  <si>
    <t>09:36</t>
  </si>
  <si>
    <t>09:51</t>
  </si>
  <si>
    <t>10:20</t>
  </si>
  <si>
    <t>0.41</t>
  </si>
  <si>
    <t>富士見橋</t>
  </si>
  <si>
    <t>10:17</t>
  </si>
  <si>
    <t>0.35</t>
  </si>
  <si>
    <t>10:43</t>
  </si>
  <si>
    <t>09:40</t>
  </si>
  <si>
    <t>0.88</t>
  </si>
  <si>
    <t>0.28</t>
  </si>
  <si>
    <t>0.098</t>
  </si>
  <si>
    <t>10:13</t>
  </si>
  <si>
    <t>10:35</t>
  </si>
  <si>
    <t>うすい褐色</t>
    <phoneticPr fontId="11"/>
  </si>
  <si>
    <t>09:47</t>
  </si>
  <si>
    <t>10:02</t>
  </si>
  <si>
    <t>0.089</t>
  </si>
  <si>
    <t>本川合流前</t>
  </si>
  <si>
    <t>0.091</t>
  </si>
  <si>
    <t>10:23</t>
  </si>
  <si>
    <t>09:38</t>
  </si>
  <si>
    <t>10:14</t>
  </si>
  <si>
    <t>0.092</t>
  </si>
  <si>
    <t>0.56</t>
  </si>
  <si>
    <t>09:35</t>
  </si>
  <si>
    <t>0.086</t>
  </si>
  <si>
    <t>0.096</t>
  </si>
  <si>
    <t>09:31</t>
  </si>
  <si>
    <t>09:46</t>
  </si>
  <si>
    <t>褐色</t>
    <phoneticPr fontId="11"/>
  </si>
  <si>
    <t>0.079</t>
  </si>
  <si>
    <t>天神橋</t>
  </si>
  <si>
    <t>11:27</t>
  </si>
  <si>
    <t>0.042</t>
  </si>
  <si>
    <t>11:41</t>
  </si>
  <si>
    <t>0.076</t>
  </si>
  <si>
    <t>0.065</t>
  </si>
  <si>
    <t>11:11</t>
  </si>
  <si>
    <t>11:10</t>
  </si>
  <si>
    <t>15</t>
  </si>
  <si>
    <t>11:25</t>
  </si>
  <si>
    <t>0.84</t>
  </si>
  <si>
    <t>0.097</t>
  </si>
  <si>
    <t>11:45</t>
  </si>
  <si>
    <t>11:40</t>
  </si>
  <si>
    <t>0.072</t>
  </si>
  <si>
    <t>12:00</t>
  </si>
  <si>
    <t>0.79</t>
  </si>
  <si>
    <t>11:30</t>
  </si>
  <si>
    <t>0.044</t>
  </si>
  <si>
    <t>鷹野橋</t>
  </si>
  <si>
    <t>10:27</t>
  </si>
  <si>
    <t>0.067</t>
  </si>
  <si>
    <t>10:53</t>
  </si>
  <si>
    <t>0.72</t>
  </si>
  <si>
    <t>09:49</t>
  </si>
  <si>
    <t>10:21</t>
  </si>
  <si>
    <t>0.094</t>
  </si>
  <si>
    <t>10:38</t>
  </si>
  <si>
    <t>0.063</t>
  </si>
  <si>
    <t>10:08</t>
  </si>
  <si>
    <t>0.85</t>
  </si>
  <si>
    <t>10:22</t>
  </si>
  <si>
    <t>0.062</t>
  </si>
  <si>
    <t>10:47</t>
  </si>
  <si>
    <t>0.064</t>
  </si>
  <si>
    <t>0.046</t>
  </si>
  <si>
    <t>0.061</t>
  </si>
  <si>
    <t>0.088</t>
  </si>
  <si>
    <t>山道橋左岸</t>
  </si>
  <si>
    <t>11:50</t>
  </si>
  <si>
    <t>0.81</t>
  </si>
  <si>
    <t>0.084</t>
  </si>
  <si>
    <t>0.66</t>
  </si>
  <si>
    <t>0.069</t>
  </si>
  <si>
    <t>10:40</t>
  </si>
  <si>
    <t>0.95</t>
  </si>
  <si>
    <t>0.059</t>
  </si>
  <si>
    <t>0.082</t>
  </si>
  <si>
    <t>10:41</t>
  </si>
  <si>
    <t>0.76</t>
  </si>
  <si>
    <t>09:11</t>
  </si>
  <si>
    <t>0.89</t>
  </si>
  <si>
    <t>0.94</t>
  </si>
  <si>
    <t>10:50</t>
  </si>
  <si>
    <t>下仙了橋</t>
  </si>
  <si>
    <t>0.095</t>
  </si>
  <si>
    <t>09:01</t>
  </si>
  <si>
    <t>10:30</t>
  </si>
  <si>
    <t>09:05</t>
  </si>
  <si>
    <t>0.71</t>
  </si>
  <si>
    <t>10:28</t>
  </si>
  <si>
    <t>0.093</t>
  </si>
  <si>
    <t>0.078</t>
  </si>
  <si>
    <t>0.87</t>
  </si>
  <si>
    <t>0.002</t>
  </si>
  <si>
    <t>西湘ﾊﾞｲﾊﾟｽ下</t>
  </si>
  <si>
    <t>10:45</t>
  </si>
  <si>
    <t>60</t>
  </si>
  <si>
    <t>11:15</t>
  </si>
  <si>
    <t>10:01</t>
  </si>
  <si>
    <t>42</t>
  </si>
  <si>
    <t>34</t>
  </si>
  <si>
    <t>10:34</t>
  </si>
  <si>
    <t>0.69</t>
  </si>
  <si>
    <t>68</t>
  </si>
  <si>
    <t>10:54</t>
  </si>
  <si>
    <t>うすい黄色</t>
    <phoneticPr fontId="11"/>
  </si>
  <si>
    <t>54</t>
  </si>
  <si>
    <t>35</t>
  </si>
  <si>
    <t>67</t>
  </si>
  <si>
    <t>41</t>
  </si>
  <si>
    <t>10:36</t>
  </si>
  <si>
    <t>58</t>
  </si>
  <si>
    <t>11:12</t>
  </si>
  <si>
    <t>43</t>
  </si>
  <si>
    <t>84</t>
  </si>
  <si>
    <t>11:35</t>
  </si>
  <si>
    <t>0.008</t>
  </si>
  <si>
    <t>0.97</t>
  </si>
  <si>
    <t>56</t>
  </si>
  <si>
    <t>90</t>
  </si>
  <si>
    <t>51</t>
  </si>
  <si>
    <t>76</t>
  </si>
  <si>
    <t>49</t>
  </si>
  <si>
    <t>金瀬川末端</t>
  </si>
  <si>
    <t>11:00</t>
  </si>
  <si>
    <t>10:18</t>
  </si>
  <si>
    <t>11:05</t>
  </si>
  <si>
    <t>10:55</t>
  </si>
  <si>
    <t>0.068</t>
  </si>
  <si>
    <t>0.083</t>
  </si>
  <si>
    <t>11:53</t>
  </si>
  <si>
    <t>12:06</t>
  </si>
  <si>
    <t>11:13</t>
  </si>
  <si>
    <t>0.048</t>
  </si>
  <si>
    <t>久野川･坊所川合流点</t>
  </si>
  <si>
    <t>12:20</t>
  </si>
  <si>
    <t>11:58</t>
  </si>
  <si>
    <t>0.039</t>
  </si>
  <si>
    <t>0.91</t>
  </si>
  <si>
    <t>0.68</t>
  </si>
  <si>
    <t>09:22</t>
  </si>
  <si>
    <t>0.86</t>
  </si>
  <si>
    <t>0.004</t>
  </si>
  <si>
    <t>0.012</t>
  </si>
  <si>
    <t>12:30</t>
  </si>
  <si>
    <t>0.016</t>
  </si>
  <si>
    <t>小田原用水取水口付近</t>
  </si>
  <si>
    <t>12:56</t>
  </si>
  <si>
    <t>0.017</t>
  </si>
  <si>
    <t>0.013</t>
  </si>
  <si>
    <t>32</t>
  </si>
  <si>
    <t>09:43</t>
  </si>
  <si>
    <t>0.077</t>
  </si>
  <si>
    <t>0.049</t>
  </si>
  <si>
    <t>33</t>
  </si>
  <si>
    <t>27</t>
  </si>
  <si>
    <t>0.052</t>
  </si>
  <si>
    <t>08:52</t>
  </si>
  <si>
    <t>0.035</t>
  </si>
  <si>
    <t>0.015</t>
  </si>
  <si>
    <t>0.58</t>
  </si>
  <si>
    <t>0.081</t>
  </si>
  <si>
    <t>太閤橋</t>
  </si>
  <si>
    <t>12:42</t>
  </si>
  <si>
    <t>09:33</t>
  </si>
  <si>
    <t>0.77</t>
  </si>
  <si>
    <t>09:30</t>
  </si>
  <si>
    <t>0.65</t>
  </si>
  <si>
    <t>0.054</t>
  </si>
  <si>
    <t>09:56</t>
  </si>
  <si>
    <t>09:03</t>
  </si>
  <si>
    <t>0.78</t>
  </si>
  <si>
    <t>0.073</t>
  </si>
  <si>
    <t>0.62</t>
  </si>
  <si>
    <t>0.031</t>
  </si>
  <si>
    <t>白糸橋</t>
  </si>
  <si>
    <t>09:16</t>
  </si>
  <si>
    <t>09:08</t>
  </si>
  <si>
    <t>総クロム</t>
    <phoneticPr fontId="4"/>
  </si>
  <si>
    <t>ｍＳ/ｍ</t>
    <phoneticPr fontId="4"/>
  </si>
  <si>
    <t>茅ヶ崎市環境部</t>
  </si>
  <si>
    <t>大黒橋下流</t>
  </si>
  <si>
    <t>2017.05.17</t>
    <phoneticPr fontId="11"/>
  </si>
  <si>
    <t>無色透明</t>
    <rPh sb="0" eb="2">
      <t>ムショク</t>
    </rPh>
    <rPh sb="2" eb="4">
      <t>トウメイ</t>
    </rPh>
    <phoneticPr fontId="11"/>
  </si>
  <si>
    <t>&gt;50</t>
    <phoneticPr fontId="5"/>
  </si>
  <si>
    <t>2017.07.19</t>
    <phoneticPr fontId="11"/>
  </si>
  <si>
    <t>&gt;50</t>
    <phoneticPr fontId="5"/>
  </si>
  <si>
    <t>&lt;1</t>
    <phoneticPr fontId="11"/>
  </si>
  <si>
    <t>2017.09.07</t>
    <phoneticPr fontId="11"/>
  </si>
  <si>
    <t>&lt;1</t>
    <phoneticPr fontId="11"/>
  </si>
  <si>
    <t>2017.11.22</t>
    <phoneticPr fontId="11"/>
  </si>
  <si>
    <t>2018.01.24</t>
    <phoneticPr fontId="11"/>
  </si>
  <si>
    <t>&gt;50</t>
    <phoneticPr fontId="5"/>
  </si>
  <si>
    <t>2018.03.08</t>
    <phoneticPr fontId="11"/>
  </si>
  <si>
    <t>&gt;50</t>
    <phoneticPr fontId="5"/>
  </si>
  <si>
    <t>寺尾橋</t>
  </si>
  <si>
    <t>2017.05.17</t>
    <phoneticPr fontId="11"/>
  </si>
  <si>
    <t>褐色</t>
    <rPh sb="0" eb="2">
      <t>カッショク</t>
    </rPh>
    <phoneticPr fontId="11"/>
  </si>
  <si>
    <t>2017.07.19</t>
    <phoneticPr fontId="11"/>
  </si>
  <si>
    <t>2017.09.07</t>
    <phoneticPr fontId="11"/>
  </si>
  <si>
    <t>2018.01.24</t>
    <phoneticPr fontId="11"/>
  </si>
  <si>
    <t>2018.03.08</t>
    <phoneticPr fontId="11"/>
  </si>
  <si>
    <t>浜園橋</t>
  </si>
  <si>
    <t>2017.05.17</t>
    <phoneticPr fontId="11"/>
  </si>
  <si>
    <t>09:45</t>
    <phoneticPr fontId="11"/>
  </si>
  <si>
    <t>09:57</t>
    <phoneticPr fontId="11"/>
  </si>
  <si>
    <t>2017.09.07</t>
    <phoneticPr fontId="11"/>
  </si>
  <si>
    <t>下町屋橋</t>
  </si>
  <si>
    <t>09:10</t>
    <phoneticPr fontId="11"/>
  </si>
  <si>
    <t>2017.07.19</t>
    <phoneticPr fontId="11"/>
  </si>
  <si>
    <t>09:27</t>
    <phoneticPr fontId="11"/>
  </si>
  <si>
    <t>2017.09.07</t>
    <phoneticPr fontId="11"/>
  </si>
  <si>
    <t>09:42</t>
    <phoneticPr fontId="11"/>
  </si>
  <si>
    <t>09:52</t>
    <phoneticPr fontId="11"/>
  </si>
  <si>
    <t>宮の下橋</t>
  </si>
  <si>
    <t>2017.05.17</t>
    <phoneticPr fontId="11"/>
  </si>
  <si>
    <t>09:35</t>
    <phoneticPr fontId="11"/>
  </si>
  <si>
    <t>09:44</t>
    <phoneticPr fontId="11"/>
  </si>
  <si>
    <t>09:59</t>
    <phoneticPr fontId="11"/>
  </si>
  <si>
    <t>上ノ田橋</t>
  </si>
  <si>
    <t>08:50</t>
    <phoneticPr fontId="11"/>
  </si>
  <si>
    <t>09:02</t>
    <phoneticPr fontId="11"/>
  </si>
  <si>
    <t>09:15</t>
    <phoneticPr fontId="11"/>
  </si>
  <si>
    <t>09:18</t>
    <phoneticPr fontId="11"/>
  </si>
  <si>
    <t>09:38</t>
    <phoneticPr fontId="11"/>
  </si>
  <si>
    <t>梅田橋</t>
  </si>
  <si>
    <t>09:05</t>
    <phoneticPr fontId="11"/>
  </si>
  <si>
    <t>2017.07.19</t>
    <phoneticPr fontId="11"/>
  </si>
  <si>
    <t>09:15</t>
    <phoneticPr fontId="11"/>
  </si>
  <si>
    <t>09:32</t>
    <phoneticPr fontId="11"/>
  </si>
  <si>
    <t>09:33</t>
    <phoneticPr fontId="11"/>
  </si>
  <si>
    <t>09:54</t>
    <phoneticPr fontId="11"/>
  </si>
  <si>
    <t>09:40</t>
    <phoneticPr fontId="11"/>
  </si>
  <si>
    <t>古相模橋</t>
  </si>
  <si>
    <t>09:20</t>
    <phoneticPr fontId="11"/>
  </si>
  <si>
    <t>09:36</t>
    <phoneticPr fontId="11"/>
  </si>
  <si>
    <t>09:49</t>
    <phoneticPr fontId="11"/>
  </si>
  <si>
    <t>2017.11.22</t>
    <phoneticPr fontId="11"/>
  </si>
  <si>
    <t>09:53</t>
    <phoneticPr fontId="11"/>
  </si>
  <si>
    <t>土臭</t>
    <rPh sb="0" eb="1">
      <t>ツチ</t>
    </rPh>
    <rPh sb="1" eb="2">
      <t>ニオ</t>
    </rPh>
    <phoneticPr fontId="11"/>
  </si>
  <si>
    <t>中通橋</t>
    <rPh sb="0" eb="1">
      <t>ナカ</t>
    </rPh>
    <rPh sb="1" eb="2">
      <t>トオ</t>
    </rPh>
    <rPh sb="2" eb="3">
      <t>ハシ</t>
    </rPh>
    <phoneticPr fontId="4"/>
  </si>
  <si>
    <t>電気伝導率</t>
    <phoneticPr fontId="2"/>
  </si>
  <si>
    <t>逗子市環境都市部</t>
    <rPh sb="0" eb="3">
      <t>ズシシ</t>
    </rPh>
    <rPh sb="3" eb="5">
      <t>カンキョウ</t>
    </rPh>
    <rPh sb="5" eb="8">
      <t>トシブ</t>
    </rPh>
    <phoneticPr fontId="11"/>
  </si>
  <si>
    <t>桜山吐室付近</t>
    <rPh sb="0" eb="2">
      <t>サクラヤマ</t>
    </rPh>
    <rPh sb="2" eb="3">
      <t>ハ</t>
    </rPh>
    <rPh sb="3" eb="4">
      <t>シツ</t>
    </rPh>
    <rPh sb="4" eb="6">
      <t>フキン</t>
    </rPh>
    <phoneticPr fontId="11"/>
  </si>
  <si>
    <t>2017.04.05</t>
    <phoneticPr fontId="11"/>
  </si>
  <si>
    <t>&gt;100</t>
    <phoneticPr fontId="11"/>
  </si>
  <si>
    <t>2017.06.14</t>
    <phoneticPr fontId="11"/>
  </si>
  <si>
    <t>2017.07.19</t>
    <phoneticPr fontId="11"/>
  </si>
  <si>
    <t>2017.08.30</t>
    <phoneticPr fontId="11"/>
  </si>
  <si>
    <t>2017.09.20</t>
    <phoneticPr fontId="11"/>
  </si>
  <si>
    <t>2017.11.15</t>
    <phoneticPr fontId="11"/>
  </si>
  <si>
    <t>2017.12.13</t>
    <phoneticPr fontId="11"/>
  </si>
  <si>
    <t>&gt;100</t>
    <phoneticPr fontId="11"/>
  </si>
  <si>
    <t>2018.02.28</t>
    <phoneticPr fontId="11"/>
  </si>
  <si>
    <t>2018.03.28</t>
    <phoneticPr fontId="11"/>
  </si>
  <si>
    <t>東郷橋</t>
    <rPh sb="0" eb="2">
      <t>トウゴウ</t>
    </rPh>
    <rPh sb="2" eb="3">
      <t>バシ</t>
    </rPh>
    <phoneticPr fontId="11"/>
  </si>
  <si>
    <t>2017.04.05</t>
    <phoneticPr fontId="11"/>
  </si>
  <si>
    <t>&gt;100</t>
    <phoneticPr fontId="11"/>
  </si>
  <si>
    <t>2017.06.14</t>
    <phoneticPr fontId="11"/>
  </si>
  <si>
    <t>2017.08.30</t>
    <phoneticPr fontId="11"/>
  </si>
  <si>
    <t>2017.09.20</t>
    <phoneticPr fontId="11"/>
  </si>
  <si>
    <t>&gt;100</t>
    <phoneticPr fontId="11"/>
  </si>
  <si>
    <t>2017.11.15</t>
    <phoneticPr fontId="11"/>
  </si>
  <si>
    <t>落合橋</t>
    <rPh sb="0" eb="2">
      <t>オチアイ</t>
    </rPh>
    <rPh sb="2" eb="3">
      <t>ハシ</t>
    </rPh>
    <phoneticPr fontId="11"/>
  </si>
  <si>
    <t>2017.04.05</t>
    <phoneticPr fontId="11"/>
  </si>
  <si>
    <t>2017.06.14</t>
    <phoneticPr fontId="11"/>
  </si>
  <si>
    <t>2017.08.30</t>
    <phoneticPr fontId="11"/>
  </si>
  <si>
    <t>2017.10.11</t>
    <phoneticPr fontId="11"/>
  </si>
  <si>
    <t>2017.11.15</t>
    <phoneticPr fontId="11"/>
  </si>
  <si>
    <t>2017.12.13</t>
    <phoneticPr fontId="11"/>
  </si>
  <si>
    <t>2018.02.28</t>
    <phoneticPr fontId="11"/>
  </si>
  <si>
    <t>六価クロム</t>
    <phoneticPr fontId="4"/>
  </si>
  <si>
    <t>総クロム</t>
    <phoneticPr fontId="4"/>
  </si>
  <si>
    <t>電気伝導率</t>
    <phoneticPr fontId="2"/>
  </si>
  <si>
    <t>秦野市環境産業部</t>
    <rPh sb="0" eb="3">
      <t>ハダノシ</t>
    </rPh>
    <rPh sb="3" eb="5">
      <t>カンキョウ</t>
    </rPh>
    <rPh sb="5" eb="8">
      <t>サンギョウブ</t>
    </rPh>
    <phoneticPr fontId="5"/>
  </si>
  <si>
    <t>落合橋</t>
  </si>
  <si>
    <t>＞50</t>
    <phoneticPr fontId="4"/>
  </si>
  <si>
    <t>&lt;0.001</t>
    <phoneticPr fontId="5"/>
  </si>
  <si>
    <t>&lt;0.005</t>
    <phoneticPr fontId="5"/>
  </si>
  <si>
    <t>&lt;1</t>
    <phoneticPr fontId="5"/>
  </si>
  <si>
    <t>&lt;0.01</t>
    <phoneticPr fontId="5"/>
  </si>
  <si>
    <t>&lt;0.1</t>
    <phoneticPr fontId="5"/>
  </si>
  <si>
    <t>&lt;0.1</t>
    <phoneticPr fontId="5"/>
  </si>
  <si>
    <t>&lt;0.05</t>
    <phoneticPr fontId="5"/>
  </si>
  <si>
    <t>&lt;0.1</t>
    <phoneticPr fontId="5"/>
  </si>
  <si>
    <t>&lt;0.002</t>
    <phoneticPr fontId="5"/>
  </si>
  <si>
    <t>&lt;0.0002</t>
    <phoneticPr fontId="5"/>
  </si>
  <si>
    <t>&lt;0.0005</t>
    <phoneticPr fontId="5"/>
  </si>
  <si>
    <t>&lt;0.0001</t>
    <phoneticPr fontId="5"/>
  </si>
  <si>
    <t>晴</t>
    <phoneticPr fontId="5"/>
  </si>
  <si>
    <t>＞50</t>
    <phoneticPr fontId="4"/>
  </si>
  <si>
    <t>&lt;0.01</t>
    <phoneticPr fontId="5"/>
  </si>
  <si>
    <t>&lt;0.001</t>
    <phoneticPr fontId="5"/>
  </si>
  <si>
    <t>&lt;0.02</t>
    <phoneticPr fontId="5"/>
  </si>
  <si>
    <t>&lt;0.1</t>
    <phoneticPr fontId="5"/>
  </si>
  <si>
    <t>&lt;0.0001</t>
    <phoneticPr fontId="5"/>
  </si>
  <si>
    <t>曇</t>
    <rPh sb="0" eb="1">
      <t>クモリ</t>
    </rPh>
    <phoneticPr fontId="5"/>
  </si>
  <si>
    <t>＞50</t>
    <phoneticPr fontId="4"/>
  </si>
  <si>
    <t>&lt;0.005</t>
    <phoneticPr fontId="5"/>
  </si>
  <si>
    <t>&lt;0.0005</t>
    <phoneticPr fontId="5"/>
  </si>
  <si>
    <t>&lt;1</t>
    <phoneticPr fontId="5"/>
  </si>
  <si>
    <t>&lt;0.05</t>
    <phoneticPr fontId="5"/>
  </si>
  <si>
    <t>&lt;0.002</t>
    <phoneticPr fontId="5"/>
  </si>
  <si>
    <t>&lt;0.0002</t>
    <phoneticPr fontId="5"/>
  </si>
  <si>
    <t>&lt;0.0005</t>
    <phoneticPr fontId="5"/>
  </si>
  <si>
    <t>&lt;0.0001</t>
    <phoneticPr fontId="5"/>
  </si>
  <si>
    <t>&lt;0.0001</t>
    <phoneticPr fontId="5"/>
  </si>
  <si>
    <t>雨</t>
    <rPh sb="0" eb="1">
      <t>アメ</t>
    </rPh>
    <phoneticPr fontId="5"/>
  </si>
  <si>
    <t>＞50</t>
    <phoneticPr fontId="4"/>
  </si>
  <si>
    <t>&lt;0.001</t>
    <phoneticPr fontId="5"/>
  </si>
  <si>
    <t>&lt;0.0005</t>
    <phoneticPr fontId="5"/>
  </si>
  <si>
    <t>&lt;0.1</t>
    <phoneticPr fontId="5"/>
  </si>
  <si>
    <t>&lt;1</t>
    <phoneticPr fontId="5"/>
  </si>
  <si>
    <t>&lt;0.01</t>
    <phoneticPr fontId="5"/>
  </si>
  <si>
    <t>&lt;0.05</t>
    <phoneticPr fontId="5"/>
  </si>
  <si>
    <t>&lt;0.01</t>
    <phoneticPr fontId="5"/>
  </si>
  <si>
    <t>&lt;0.002</t>
    <phoneticPr fontId="5"/>
  </si>
  <si>
    <t>&lt;0.0002</t>
    <phoneticPr fontId="5"/>
  </si>
  <si>
    <t>&lt;0.0001</t>
    <phoneticPr fontId="5"/>
  </si>
  <si>
    <t>&lt;0.0001</t>
    <phoneticPr fontId="5"/>
  </si>
  <si>
    <t>晴</t>
    <phoneticPr fontId="5"/>
  </si>
  <si>
    <t>＞50</t>
    <phoneticPr fontId="4"/>
  </si>
  <si>
    <t>&lt;0.005</t>
    <phoneticPr fontId="5"/>
  </si>
  <si>
    <t>&lt;0.002</t>
    <phoneticPr fontId="5"/>
  </si>
  <si>
    <t>&lt;0.001</t>
    <phoneticPr fontId="5"/>
  </si>
  <si>
    <t>&lt;1</t>
    <phoneticPr fontId="5"/>
  </si>
  <si>
    <t>&lt;0.1</t>
    <phoneticPr fontId="5"/>
  </si>
  <si>
    <t>秦才橋</t>
  </si>
  <si>
    <t>&lt;0.02</t>
    <phoneticPr fontId="5"/>
  </si>
  <si>
    <t>晴</t>
    <phoneticPr fontId="5"/>
  </si>
  <si>
    <t>&lt;0.001</t>
    <phoneticPr fontId="5"/>
  </si>
  <si>
    <t>&lt;0.02</t>
    <phoneticPr fontId="5"/>
  </si>
  <si>
    <t>晴</t>
    <phoneticPr fontId="5"/>
  </si>
  <si>
    <t>&lt;0.001</t>
    <phoneticPr fontId="5"/>
  </si>
  <si>
    <t>＞50</t>
    <phoneticPr fontId="4"/>
  </si>
  <si>
    <t>九沢橋</t>
  </si>
  <si>
    <t>＜0.05</t>
    <phoneticPr fontId="5"/>
  </si>
  <si>
    <t>新常盤橋</t>
  </si>
  <si>
    <t>根下橋</t>
  </si>
  <si>
    <t>中津川合流前(河内橋)</t>
  </si>
  <si>
    <t>＜0.1</t>
    <phoneticPr fontId="5"/>
  </si>
  <si>
    <t>真田橋上流(真田橋)</t>
  </si>
  <si>
    <t>晴</t>
    <phoneticPr fontId="5"/>
  </si>
  <si>
    <t>ｍＳ/ｍ</t>
    <phoneticPr fontId="4"/>
  </si>
  <si>
    <t>厚木市環境農政部</t>
    <rPh sb="0" eb="3">
      <t>アツギシ</t>
    </rPh>
    <rPh sb="3" eb="5">
      <t>カンキョウ</t>
    </rPh>
    <rPh sb="5" eb="7">
      <t>ノウセイ</t>
    </rPh>
    <rPh sb="7" eb="8">
      <t>ブ</t>
    </rPh>
    <phoneticPr fontId="18"/>
  </si>
  <si>
    <t>松羅公園北</t>
    <rPh sb="0" eb="1">
      <t>ショウ</t>
    </rPh>
    <rPh sb="1" eb="2">
      <t>ラ</t>
    </rPh>
    <rPh sb="2" eb="4">
      <t>コウエン</t>
    </rPh>
    <rPh sb="4" eb="5">
      <t>キタ</t>
    </rPh>
    <phoneticPr fontId="18"/>
  </si>
  <si>
    <t>2017.05.22</t>
  </si>
  <si>
    <t>無色透明</t>
    <phoneticPr fontId="11"/>
  </si>
  <si>
    <t>2017.08.28</t>
  </si>
  <si>
    <t>横林橋</t>
    <rPh sb="0" eb="1">
      <t>ヨコ</t>
    </rPh>
    <rPh sb="1" eb="2">
      <t>ハヤシ</t>
    </rPh>
    <rPh sb="2" eb="3">
      <t>バシ</t>
    </rPh>
    <phoneticPr fontId="18"/>
  </si>
  <si>
    <t>権現堂橋</t>
  </si>
  <si>
    <t>明るい灰色</t>
    <phoneticPr fontId="11"/>
  </si>
  <si>
    <t>植物性臭気</t>
    <phoneticPr fontId="11"/>
  </si>
  <si>
    <t>十二天橋</t>
  </si>
  <si>
    <t>ゴミ</t>
    <phoneticPr fontId="11"/>
  </si>
  <si>
    <t>小鮎川合流前（荻野川）</t>
  </si>
  <si>
    <t>明るい灰色</t>
    <phoneticPr fontId="11"/>
  </si>
  <si>
    <t>濁水</t>
    <phoneticPr fontId="11"/>
  </si>
  <si>
    <t>人の森華厳橋</t>
    <rPh sb="0" eb="1">
      <t>ヒト</t>
    </rPh>
    <rPh sb="2" eb="3">
      <t>モリ</t>
    </rPh>
    <rPh sb="3" eb="5">
      <t>ケゴン</t>
    </rPh>
    <rPh sb="5" eb="6">
      <t>バシ</t>
    </rPh>
    <phoneticPr fontId="18"/>
  </si>
  <si>
    <t>久保橋</t>
  </si>
  <si>
    <t>土臭</t>
    <phoneticPr fontId="11"/>
  </si>
  <si>
    <t>小鮎橋</t>
  </si>
  <si>
    <t>ゴミ</t>
    <phoneticPr fontId="11"/>
  </si>
  <si>
    <t>濁水</t>
    <phoneticPr fontId="11"/>
  </si>
  <si>
    <t>奨学橋</t>
    <rPh sb="0" eb="2">
      <t>ショウガク</t>
    </rPh>
    <rPh sb="2" eb="3">
      <t>バシ</t>
    </rPh>
    <phoneticPr fontId="18"/>
  </si>
  <si>
    <t>川久保橋</t>
  </si>
  <si>
    <t>植物性臭気</t>
    <phoneticPr fontId="11"/>
  </si>
  <si>
    <t>八木間橋</t>
  </si>
  <si>
    <t>玉川合流前（細田川）</t>
    <rPh sb="0" eb="2">
      <t>タマガワ</t>
    </rPh>
    <rPh sb="2" eb="4">
      <t>ゴウリュウ</t>
    </rPh>
    <rPh sb="4" eb="5">
      <t>マエ</t>
    </rPh>
    <phoneticPr fontId="18"/>
  </si>
  <si>
    <t>植物性臭気</t>
    <phoneticPr fontId="11"/>
  </si>
  <si>
    <t>上古沢地内（恩曽川）</t>
    <rPh sb="3" eb="4">
      <t>チ</t>
    </rPh>
    <rPh sb="4" eb="5">
      <t>ナイ</t>
    </rPh>
    <phoneticPr fontId="18"/>
  </si>
  <si>
    <t>うすい黄</t>
    <phoneticPr fontId="11"/>
  </si>
  <si>
    <t>高坪堰</t>
    <rPh sb="0" eb="1">
      <t>タカ</t>
    </rPh>
    <rPh sb="1" eb="2">
      <t>ツボ</t>
    </rPh>
    <rPh sb="2" eb="3">
      <t>セキ</t>
    </rPh>
    <phoneticPr fontId="18"/>
  </si>
  <si>
    <t>地蔵橋親水広場</t>
    <rPh sb="3" eb="5">
      <t>シンスイ</t>
    </rPh>
    <rPh sb="5" eb="7">
      <t>ヒロバ</t>
    </rPh>
    <phoneticPr fontId="18"/>
  </si>
  <si>
    <t>新八木間橋</t>
  </si>
  <si>
    <t>長坂青少年広場南</t>
  </si>
  <si>
    <t>相模川合流前（山際川）</t>
  </si>
  <si>
    <t>荻野川合流前（真弓川）</t>
  </si>
  <si>
    <t>小鮎川合流前（干無川）</t>
  </si>
  <si>
    <t>相模川合流前（境田川）</t>
  </si>
  <si>
    <t>下津古久地内（笠張川）</t>
  </si>
  <si>
    <t>下水臭</t>
    <phoneticPr fontId="11"/>
  </si>
  <si>
    <t>恩曽川合流前（尼寺排水路）</t>
  </si>
  <si>
    <t>下水臭</t>
    <phoneticPr fontId="11"/>
  </si>
  <si>
    <t>小鮎川合流前（華厳排水路）</t>
  </si>
  <si>
    <t>大和市環境農政部</t>
    <rPh sb="5" eb="7">
      <t>ノウセイ</t>
    </rPh>
    <phoneticPr fontId="16"/>
  </si>
  <si>
    <t>緑橋</t>
  </si>
  <si>
    <t>2017.04.19</t>
    <phoneticPr fontId="4"/>
  </si>
  <si>
    <t>&gt;100</t>
    <phoneticPr fontId="4"/>
  </si>
  <si>
    <t>沼沢臭</t>
  </si>
  <si>
    <t>2017.05.17</t>
    <phoneticPr fontId="11"/>
  </si>
  <si>
    <t>うすい緑</t>
    <rPh sb="3" eb="4">
      <t>ミドリ</t>
    </rPh>
    <phoneticPr fontId="4"/>
  </si>
  <si>
    <t>&gt;100</t>
    <phoneticPr fontId="4"/>
  </si>
  <si>
    <t>植物性臭気</t>
    <rPh sb="0" eb="2">
      <t>ショクブツ</t>
    </rPh>
    <rPh sb="2" eb="3">
      <t>セイ</t>
    </rPh>
    <rPh sb="3" eb="5">
      <t>シュウキ</t>
    </rPh>
    <phoneticPr fontId="5"/>
  </si>
  <si>
    <t>&gt;100</t>
    <phoneticPr fontId="4"/>
  </si>
  <si>
    <t>2017.08.23</t>
    <phoneticPr fontId="11"/>
  </si>
  <si>
    <t>2017.09.13</t>
    <phoneticPr fontId="11"/>
  </si>
  <si>
    <t>2017.11.08</t>
    <phoneticPr fontId="11"/>
  </si>
  <si>
    <t>2017.12.06</t>
    <phoneticPr fontId="11"/>
  </si>
  <si>
    <t>快晴</t>
    <rPh sb="0" eb="2">
      <t>カイセイ</t>
    </rPh>
    <phoneticPr fontId="5"/>
  </si>
  <si>
    <t>2018.01.10</t>
    <phoneticPr fontId="11"/>
  </si>
  <si>
    <t>2018.02.07</t>
    <phoneticPr fontId="11"/>
  </si>
  <si>
    <t>&gt;100</t>
    <phoneticPr fontId="4"/>
  </si>
  <si>
    <t>2018.03.14</t>
    <phoneticPr fontId="11"/>
  </si>
  <si>
    <t>上草柳2号橋</t>
  </si>
  <si>
    <t>2017.04.19</t>
    <phoneticPr fontId="4"/>
  </si>
  <si>
    <t>2017.05.17</t>
    <phoneticPr fontId="11"/>
  </si>
  <si>
    <t>&lt;1</t>
    <phoneticPr fontId="19"/>
  </si>
  <si>
    <t>2017.08.23</t>
    <phoneticPr fontId="11"/>
  </si>
  <si>
    <t>&lt;0.0002</t>
    <phoneticPr fontId="4"/>
  </si>
  <si>
    <t>2017.09.13</t>
    <phoneticPr fontId="11"/>
  </si>
  <si>
    <t>&lt;1</t>
    <phoneticPr fontId="19"/>
  </si>
  <si>
    <t>2017.10.04</t>
    <phoneticPr fontId="11"/>
  </si>
  <si>
    <t>2018.01.10</t>
    <phoneticPr fontId="11"/>
  </si>
  <si>
    <t>&lt;0.0002</t>
    <phoneticPr fontId="4"/>
  </si>
  <si>
    <t>2018.03.14</t>
    <phoneticPr fontId="11"/>
  </si>
  <si>
    <t>総クロム</t>
    <phoneticPr fontId="4"/>
  </si>
  <si>
    <t>電気伝導率</t>
    <phoneticPr fontId="2"/>
  </si>
  <si>
    <t>伊勢原市経済環境部</t>
    <phoneticPr fontId="11"/>
  </si>
  <si>
    <t>桜台小学校南</t>
    <phoneticPr fontId="11"/>
  </si>
  <si>
    <t>2017.06.13</t>
  </si>
  <si>
    <t>うすい黄</t>
    <phoneticPr fontId="11"/>
  </si>
  <si>
    <t>濁水</t>
    <rPh sb="0" eb="2">
      <t>ダクスイ</t>
    </rPh>
    <phoneticPr fontId="11"/>
  </si>
  <si>
    <t>沼沢臭</t>
    <rPh sb="0" eb="2">
      <t>ヌマサワ</t>
    </rPh>
    <rPh sb="2" eb="3">
      <t>シュウ</t>
    </rPh>
    <phoneticPr fontId="11"/>
  </si>
  <si>
    <t>&lt;0.5</t>
    <phoneticPr fontId="11"/>
  </si>
  <si>
    <t>伊勢原市経済環境部</t>
    <phoneticPr fontId="11"/>
  </si>
  <si>
    <t>桜台小学校南</t>
  </si>
  <si>
    <t>2017.09.22</t>
  </si>
  <si>
    <t>うすい黄</t>
    <phoneticPr fontId="11"/>
  </si>
  <si>
    <t>伊勢原市経済環境部</t>
    <phoneticPr fontId="11"/>
  </si>
  <si>
    <t>2017.12.14</t>
  </si>
  <si>
    <t>晴</t>
    <rPh sb="0" eb="1">
      <t>ハレ</t>
    </rPh>
    <phoneticPr fontId="11"/>
  </si>
  <si>
    <t>うすい黄</t>
    <phoneticPr fontId="11"/>
  </si>
  <si>
    <t>土臭</t>
    <rPh sb="0" eb="1">
      <t>ツチ</t>
    </rPh>
    <rPh sb="1" eb="2">
      <t>シュウ</t>
    </rPh>
    <phoneticPr fontId="11"/>
  </si>
  <si>
    <t>2018.03.12</t>
  </si>
  <si>
    <t>うすい黄</t>
    <phoneticPr fontId="11"/>
  </si>
  <si>
    <t>&gt;100</t>
    <phoneticPr fontId="11"/>
  </si>
  <si>
    <t>伊勢原市経済環境部</t>
    <phoneticPr fontId="11"/>
  </si>
  <si>
    <t>赤羽根橋</t>
    <rPh sb="0" eb="3">
      <t>アカバネ</t>
    </rPh>
    <rPh sb="3" eb="4">
      <t>ハシ</t>
    </rPh>
    <phoneticPr fontId="11"/>
  </si>
  <si>
    <t>うすい黄</t>
    <phoneticPr fontId="11"/>
  </si>
  <si>
    <t>&lt;0.1</t>
    <phoneticPr fontId="11"/>
  </si>
  <si>
    <t>&lt;0.0003</t>
    <phoneticPr fontId="11"/>
  </si>
  <si>
    <t>&lt;0.005</t>
    <phoneticPr fontId="11"/>
  </si>
  <si>
    <t>&lt;0.02</t>
    <phoneticPr fontId="11"/>
  </si>
  <si>
    <t>&lt;0.005</t>
    <phoneticPr fontId="11"/>
  </si>
  <si>
    <t>&lt;0.0005</t>
    <phoneticPr fontId="11"/>
  </si>
  <si>
    <t>&lt;0.08</t>
    <phoneticPr fontId="11"/>
  </si>
  <si>
    <t>伊勢原市経済環境部</t>
    <phoneticPr fontId="11"/>
  </si>
  <si>
    <t>2018.03.16</t>
  </si>
  <si>
    <t>&gt;100</t>
    <phoneticPr fontId="11"/>
  </si>
  <si>
    <t>伊勢原市経済環境部</t>
    <phoneticPr fontId="11"/>
  </si>
  <si>
    <t>川上橋</t>
    <rPh sb="0" eb="2">
      <t>カワカミ</t>
    </rPh>
    <rPh sb="2" eb="3">
      <t>バシ</t>
    </rPh>
    <phoneticPr fontId="11"/>
  </si>
  <si>
    <t>うすい褐色</t>
    <phoneticPr fontId="11"/>
  </si>
  <si>
    <t>&gt;100</t>
    <phoneticPr fontId="11"/>
  </si>
  <si>
    <t>うすい黄</t>
    <phoneticPr fontId="11"/>
  </si>
  <si>
    <t>ゴミ</t>
    <phoneticPr fontId="11"/>
  </si>
  <si>
    <t>堤橋</t>
    <rPh sb="0" eb="1">
      <t>ツツミ</t>
    </rPh>
    <rPh sb="1" eb="2">
      <t>ハシ</t>
    </rPh>
    <phoneticPr fontId="11"/>
  </si>
  <si>
    <t>&lt;0.04</t>
    <phoneticPr fontId="11"/>
  </si>
  <si>
    <t>&lt;0.02</t>
    <phoneticPr fontId="11"/>
  </si>
  <si>
    <t>&lt;0.005</t>
    <phoneticPr fontId="11"/>
  </si>
  <si>
    <t>&lt;0.08</t>
    <phoneticPr fontId="11"/>
  </si>
  <si>
    <t>仲田橋下流</t>
    <phoneticPr fontId="11"/>
  </si>
  <si>
    <t>うすい褐色</t>
    <phoneticPr fontId="11"/>
  </si>
  <si>
    <t>仲田橋下流</t>
    <phoneticPr fontId="11"/>
  </si>
  <si>
    <t>仲田橋下流</t>
    <phoneticPr fontId="11"/>
  </si>
  <si>
    <t>ゴミ</t>
    <phoneticPr fontId="11"/>
  </si>
  <si>
    <t>うすい黄</t>
    <phoneticPr fontId="11"/>
  </si>
  <si>
    <t>&lt;0.04</t>
    <phoneticPr fontId="11"/>
  </si>
  <si>
    <t>&lt;0.05</t>
    <phoneticPr fontId="11"/>
  </si>
  <si>
    <t>枝橋</t>
    <rPh sb="0" eb="1">
      <t>エダ</t>
    </rPh>
    <rPh sb="1" eb="2">
      <t>ハシ</t>
    </rPh>
    <phoneticPr fontId="11"/>
  </si>
  <si>
    <t>&lt;0.05</t>
    <phoneticPr fontId="11"/>
  </si>
  <si>
    <t>&lt;0.1</t>
    <phoneticPr fontId="11"/>
  </si>
  <si>
    <t>梅ヶ尾橋上流</t>
    <phoneticPr fontId="11"/>
  </si>
  <si>
    <t>梅ヶ尾橋上流</t>
    <phoneticPr fontId="11"/>
  </si>
  <si>
    <t>梅ヶ尾橋上流</t>
    <phoneticPr fontId="11"/>
  </si>
  <si>
    <t>&lt;1</t>
    <phoneticPr fontId="11"/>
  </si>
  <si>
    <t>&lt;1</t>
    <phoneticPr fontId="11"/>
  </si>
  <si>
    <t>日向川橋</t>
    <rPh sb="0" eb="2">
      <t>ヒナタ</t>
    </rPh>
    <rPh sb="2" eb="3">
      <t>カワ</t>
    </rPh>
    <rPh sb="3" eb="4">
      <t>ハシ</t>
    </rPh>
    <phoneticPr fontId="11"/>
  </si>
  <si>
    <t>&gt;100</t>
    <phoneticPr fontId="11"/>
  </si>
  <si>
    <t>&lt;0.0005</t>
    <phoneticPr fontId="11"/>
  </si>
  <si>
    <t>&lt;0.08</t>
    <phoneticPr fontId="11"/>
  </si>
  <si>
    <t>猪股橋</t>
    <rPh sb="0" eb="2">
      <t>イノマタ</t>
    </rPh>
    <rPh sb="2" eb="3">
      <t>バシ</t>
    </rPh>
    <phoneticPr fontId="11"/>
  </si>
  <si>
    <t>&lt;0.04</t>
    <phoneticPr fontId="11"/>
  </si>
  <si>
    <t>&lt;1</t>
    <phoneticPr fontId="11"/>
  </si>
  <si>
    <t>&lt;0.04</t>
    <phoneticPr fontId="11"/>
  </si>
  <si>
    <t>大場田橋</t>
    <rPh sb="0" eb="2">
      <t>オオバ</t>
    </rPh>
    <rPh sb="2" eb="3">
      <t>タ</t>
    </rPh>
    <rPh sb="3" eb="4">
      <t>バシ</t>
    </rPh>
    <phoneticPr fontId="11"/>
  </si>
  <si>
    <t>&lt;0.05</t>
    <phoneticPr fontId="11"/>
  </si>
  <si>
    <t>&lt;0.0003</t>
    <phoneticPr fontId="11"/>
  </si>
  <si>
    <t>善波1008番地先</t>
    <phoneticPr fontId="11"/>
  </si>
  <si>
    <t>善波1008番地先</t>
  </si>
  <si>
    <t>弁天橋</t>
    <phoneticPr fontId="11"/>
  </si>
  <si>
    <t>弁天橋</t>
    <phoneticPr fontId="11"/>
  </si>
  <si>
    <t>&lt;0.05</t>
    <phoneticPr fontId="11"/>
  </si>
  <si>
    <t>&lt;0.08</t>
    <phoneticPr fontId="11"/>
  </si>
  <si>
    <t>木津根橋</t>
  </si>
  <si>
    <t>&lt;0.0003</t>
    <phoneticPr fontId="11"/>
  </si>
  <si>
    <t>&lt;0.02</t>
    <phoneticPr fontId="11"/>
  </si>
  <si>
    <t>&lt;0.0005</t>
    <phoneticPr fontId="11"/>
  </si>
  <si>
    <t>吉際橋</t>
    <phoneticPr fontId="11"/>
  </si>
  <si>
    <t>吉際橋</t>
    <phoneticPr fontId="11"/>
  </si>
  <si>
    <t>&lt;0.1</t>
    <phoneticPr fontId="11"/>
  </si>
  <si>
    <t>宮ノ根橋</t>
    <rPh sb="0" eb="1">
      <t>ミヤ</t>
    </rPh>
    <rPh sb="2" eb="3">
      <t>ネ</t>
    </rPh>
    <rPh sb="3" eb="4">
      <t>バシ</t>
    </rPh>
    <phoneticPr fontId="11"/>
  </si>
  <si>
    <t>沢尻橋下流</t>
    <rPh sb="0" eb="2">
      <t>サワジリ</t>
    </rPh>
    <rPh sb="2" eb="3">
      <t>バシ</t>
    </rPh>
    <rPh sb="3" eb="5">
      <t>カリュウ</t>
    </rPh>
    <phoneticPr fontId="11"/>
  </si>
  <si>
    <t>&lt;0.0005</t>
    <phoneticPr fontId="11"/>
  </si>
  <si>
    <t>暗い黄</t>
    <rPh sb="0" eb="1">
      <t>クラ</t>
    </rPh>
    <rPh sb="2" eb="3">
      <t>キ</t>
    </rPh>
    <phoneticPr fontId="11"/>
  </si>
  <si>
    <t>六価クロム</t>
    <phoneticPr fontId="4"/>
  </si>
  <si>
    <t>総クロム</t>
    <phoneticPr fontId="4"/>
  </si>
  <si>
    <t>海老名市</t>
    <rPh sb="0" eb="4">
      <t>エビナシ</t>
    </rPh>
    <phoneticPr fontId="11"/>
  </si>
  <si>
    <t xml:space="preserve"> 亀島橋</t>
  </si>
  <si>
    <t>2017.07.03</t>
    <phoneticPr fontId="11"/>
  </si>
  <si>
    <t>,09:05:00</t>
    <phoneticPr fontId="11"/>
  </si>
  <si>
    <t>1.7E+04</t>
    <phoneticPr fontId="11"/>
  </si>
  <si>
    <t>&lt;0.5</t>
    <phoneticPr fontId="11"/>
  </si>
  <si>
    <t>2017.08.21</t>
    <phoneticPr fontId="11"/>
  </si>
  <si>
    <t>,09:00:00</t>
    <phoneticPr fontId="11"/>
  </si>
  <si>
    <t>&lt;0.01</t>
    <phoneticPr fontId="11"/>
  </si>
  <si>
    <t>&lt;0.5</t>
    <phoneticPr fontId="11"/>
  </si>
  <si>
    <t>3.5E+04</t>
    <phoneticPr fontId="11"/>
  </si>
  <si>
    <t>2017.11.13</t>
    <phoneticPr fontId="11"/>
  </si>
  <si>
    <t>,09:28:00</t>
    <phoneticPr fontId="11"/>
  </si>
  <si>
    <t>2.2E+04</t>
    <phoneticPr fontId="11"/>
  </si>
  <si>
    <t>2018.02.14</t>
    <phoneticPr fontId="11"/>
  </si>
  <si>
    <t>,09:25:00</t>
    <phoneticPr fontId="11"/>
  </si>
  <si>
    <t>6.3E+03</t>
    <phoneticPr fontId="11"/>
  </si>
  <si>
    <t>&lt;0.0002</t>
    <phoneticPr fontId="11"/>
  </si>
  <si>
    <t>&lt;0.002</t>
    <phoneticPr fontId="11"/>
  </si>
  <si>
    <t xml:space="preserve"> 小園橋</t>
  </si>
  <si>
    <t>2017.07.03</t>
  </si>
  <si>
    <t>,09:25:00</t>
  </si>
  <si>
    <t>2.4E+03</t>
    <phoneticPr fontId="11"/>
  </si>
  <si>
    <t>2017.08.21</t>
  </si>
  <si>
    <t>,09:20:00</t>
    <phoneticPr fontId="11"/>
  </si>
  <si>
    <t>8.0</t>
    <phoneticPr fontId="11"/>
  </si>
  <si>
    <t>2.4E+04</t>
    <phoneticPr fontId="11"/>
  </si>
  <si>
    <t>2017.11.13</t>
  </si>
  <si>
    <t>,09:43:00</t>
    <phoneticPr fontId="11"/>
  </si>
  <si>
    <t>1.1E+04</t>
    <phoneticPr fontId="11"/>
  </si>
  <si>
    <t>2018.02.14</t>
  </si>
  <si>
    <t>,09:45:00</t>
    <phoneticPr fontId="11"/>
  </si>
  <si>
    <t>2.4E+03</t>
  </si>
  <si>
    <t xml:space="preserve"> 国分寺台</t>
  </si>
  <si>
    <t>,09:40:00</t>
    <phoneticPr fontId="11"/>
  </si>
  <si>
    <t>1.3E+04</t>
    <phoneticPr fontId="11"/>
  </si>
  <si>
    <t>‘0.10</t>
    <phoneticPr fontId="11"/>
  </si>
  <si>
    <t>,09:40:00</t>
    <phoneticPr fontId="11"/>
  </si>
  <si>
    <t>5.4E+04</t>
    <phoneticPr fontId="11"/>
  </si>
  <si>
    <t>‘0.14</t>
    <phoneticPr fontId="11"/>
  </si>
  <si>
    <t>,10:00:00</t>
    <phoneticPr fontId="11"/>
  </si>
  <si>
    <t>9.0</t>
    <phoneticPr fontId="11"/>
  </si>
  <si>
    <t>,1.0</t>
    <phoneticPr fontId="11"/>
  </si>
  <si>
    <t>2.4E+05</t>
    <phoneticPr fontId="11"/>
  </si>
  <si>
    <t>‘0.10</t>
    <phoneticPr fontId="11"/>
  </si>
  <si>
    <t>,10:05:00</t>
    <phoneticPr fontId="11"/>
  </si>
  <si>
    <t>1.3E+04</t>
    <phoneticPr fontId="11"/>
  </si>
  <si>
    <t xml:space="preserve"> 海老名郵便局前</t>
  </si>
  <si>
    <t>,10:15:00</t>
    <phoneticPr fontId="11"/>
  </si>
  <si>
    <t>9.0</t>
    <phoneticPr fontId="11"/>
  </si>
  <si>
    <t>,10:00:00</t>
  </si>
  <si>
    <t>1.7E+04</t>
    <phoneticPr fontId="11"/>
  </si>
  <si>
    <t>,10:20:00</t>
    <phoneticPr fontId="11"/>
  </si>
  <si>
    <t>7.9E+04</t>
    <phoneticPr fontId="11"/>
  </si>
  <si>
    <t>,10:35:00</t>
    <phoneticPr fontId="11"/>
  </si>
  <si>
    <t>4.9E+03</t>
    <phoneticPr fontId="11"/>
  </si>
  <si>
    <t xml:space="preserve"> 中新田ｺﾐｭﾆﾃｨｾﾝﾀｰ</t>
  </si>
  <si>
    <t>,10:25:00</t>
    <phoneticPr fontId="11"/>
  </si>
  <si>
    <t>8.0</t>
    <phoneticPr fontId="11"/>
  </si>
  <si>
    <t>1.７E+03</t>
    <phoneticPr fontId="11"/>
  </si>
  <si>
    <t>,10:34:00</t>
    <phoneticPr fontId="11"/>
  </si>
  <si>
    <t>7.9E+03</t>
    <phoneticPr fontId="11"/>
  </si>
  <si>
    <t>,10:40:00</t>
    <phoneticPr fontId="11"/>
  </si>
  <si>
    <t>,11:00:00</t>
    <phoneticPr fontId="11"/>
  </si>
  <si>
    <t>3.3E+02</t>
    <phoneticPr fontId="11"/>
  </si>
  <si>
    <t xml:space="preserve"> 貫抜橋</t>
  </si>
  <si>
    <t>1.3E+03</t>
    <phoneticPr fontId="11"/>
  </si>
  <si>
    <t>,10:52:00</t>
    <phoneticPr fontId="11"/>
  </si>
  <si>
    <t>,10:59:00</t>
    <phoneticPr fontId="11"/>
  </si>
  <si>
    <t>,11:30:00</t>
    <phoneticPr fontId="11"/>
  </si>
  <si>
    <t>1.1E+03</t>
    <phoneticPr fontId="11"/>
  </si>
  <si>
    <t xml:space="preserve"> 寒川境</t>
  </si>
  <si>
    <t>7.9E+03</t>
    <phoneticPr fontId="11"/>
  </si>
  <si>
    <t>,11:10:00</t>
    <phoneticPr fontId="11"/>
  </si>
  <si>
    <t>‘1.0</t>
    <phoneticPr fontId="11"/>
  </si>
  <si>
    <t>‘0.06</t>
    <phoneticPr fontId="11"/>
  </si>
  <si>
    <t>,11:16:00</t>
    <phoneticPr fontId="11"/>
  </si>
  <si>
    <t>1.3E+05</t>
    <phoneticPr fontId="11"/>
  </si>
  <si>
    <t>,11:45:00</t>
    <phoneticPr fontId="11"/>
  </si>
  <si>
    <t>3.3E+03</t>
    <phoneticPr fontId="11"/>
  </si>
  <si>
    <t xml:space="preserve"> 南山下橋</t>
  </si>
  <si>
    <t>7.0E+03</t>
    <phoneticPr fontId="11"/>
  </si>
  <si>
    <t>,11:30:00</t>
    <phoneticPr fontId="11"/>
  </si>
  <si>
    <t>,11:53:00</t>
    <phoneticPr fontId="11"/>
  </si>
  <si>
    <t>1.4E+04</t>
    <phoneticPr fontId="11"/>
  </si>
  <si>
    <t>,12:05:00</t>
    <phoneticPr fontId="11"/>
  </si>
  <si>
    <t>2.3E+02</t>
    <phoneticPr fontId="11"/>
  </si>
  <si>
    <t xml:space="preserve"> 下河内橋</t>
  </si>
  <si>
    <t>3.3E+03</t>
    <phoneticPr fontId="11"/>
  </si>
  <si>
    <t>,11:45:00</t>
    <phoneticPr fontId="11"/>
  </si>
  <si>
    <t>,11:34:00</t>
    <phoneticPr fontId="11"/>
  </si>
  <si>
    <t>9.4E+03</t>
    <phoneticPr fontId="11"/>
  </si>
  <si>
    <t>,12:25:00</t>
    <phoneticPr fontId="11"/>
  </si>
  <si>
    <t>‘2.0</t>
    <phoneticPr fontId="11"/>
  </si>
  <si>
    <t>4.6E+02</t>
    <phoneticPr fontId="11"/>
  </si>
  <si>
    <t>座間市環境経済部</t>
    <rPh sb="0" eb="3">
      <t>ザマシ</t>
    </rPh>
    <rPh sb="3" eb="5">
      <t>カンキョウ</t>
    </rPh>
    <rPh sb="5" eb="7">
      <t>ケイザイ</t>
    </rPh>
    <rPh sb="7" eb="8">
      <t>ブ</t>
    </rPh>
    <phoneticPr fontId="11"/>
  </si>
  <si>
    <t>六反橋</t>
    <rPh sb="0" eb="1">
      <t>ロク</t>
    </rPh>
    <rPh sb="1" eb="2">
      <t>ハン</t>
    </rPh>
    <rPh sb="2" eb="3">
      <t>バシ</t>
    </rPh>
    <phoneticPr fontId="11"/>
  </si>
  <si>
    <t>2017.5.22</t>
    <phoneticPr fontId="11"/>
  </si>
  <si>
    <t>晴れ</t>
    <rPh sb="0" eb="1">
      <t>ハ</t>
    </rPh>
    <phoneticPr fontId="11"/>
  </si>
  <si>
    <t>＜0.5</t>
    <phoneticPr fontId="11"/>
  </si>
  <si>
    <t>＜0.03</t>
    <phoneticPr fontId="11"/>
  </si>
  <si>
    <t>2017.7.20</t>
    <phoneticPr fontId="11"/>
  </si>
  <si>
    <t>灰黄色</t>
    <rPh sb="0" eb="1">
      <t>ハイ</t>
    </rPh>
    <rPh sb="1" eb="3">
      <t>キイロ</t>
    </rPh>
    <phoneticPr fontId="11"/>
  </si>
  <si>
    <r>
      <t>3.3×10</t>
    </r>
    <r>
      <rPr>
        <vertAlign val="superscript"/>
        <sz val="11"/>
        <color theme="1"/>
        <rFont val="ＭＳ ゴシック"/>
        <family val="3"/>
        <charset val="128"/>
      </rPr>
      <t>5</t>
    </r>
    <phoneticPr fontId="11"/>
  </si>
  <si>
    <t>＜0.5</t>
    <phoneticPr fontId="11"/>
  </si>
  <si>
    <t>＜0.03</t>
    <phoneticPr fontId="11"/>
  </si>
  <si>
    <t>2017.9.21</t>
    <phoneticPr fontId="11"/>
  </si>
  <si>
    <r>
      <t>7.0×10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</si>
  <si>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t>2017.11.21</t>
    <phoneticPr fontId="11"/>
  </si>
  <si>
    <r>
      <t>3.3×10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</si>
  <si>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t>2018.1.15</t>
    <phoneticPr fontId="11"/>
  </si>
  <si>
    <r>
      <t>7.9×10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</si>
  <si>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t>2018.3.13</t>
    <phoneticPr fontId="11"/>
  </si>
  <si>
    <t>新鳩川橋</t>
    <rPh sb="0" eb="1">
      <t>シン</t>
    </rPh>
    <rPh sb="1" eb="2">
      <t>ハト</t>
    </rPh>
    <rPh sb="2" eb="3">
      <t>ガワ</t>
    </rPh>
    <rPh sb="3" eb="4">
      <t>バシ</t>
    </rPh>
    <phoneticPr fontId="11"/>
  </si>
  <si>
    <t>2017.5.22</t>
    <phoneticPr fontId="11"/>
  </si>
  <si>
    <r>
      <t>1.3×10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</si>
  <si>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r>
      <t>7.9×10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</si>
  <si>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r>
      <t>1.7×10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</si>
  <si>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r>
      <t>4.3×10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</si>
  <si>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4.6×10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</si>
  <si>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t>見取橋</t>
    <rPh sb="0" eb="2">
      <t>ミトリ</t>
    </rPh>
    <rPh sb="2" eb="3">
      <t>バシ</t>
    </rPh>
    <phoneticPr fontId="11"/>
  </si>
  <si>
    <r>
      <t>1.3×10</t>
    </r>
    <r>
      <rPr>
        <vertAlign val="superscript"/>
        <sz val="11"/>
        <color theme="1"/>
        <rFont val="ＭＳ ゴシック"/>
        <family val="3"/>
        <charset val="128"/>
      </rPr>
      <t>5</t>
    </r>
    <phoneticPr fontId="11"/>
  </si>
  <si>
    <t>2017.9.21</t>
    <phoneticPr fontId="11"/>
  </si>
  <si>
    <t>不検出</t>
    <rPh sb="0" eb="1">
      <t>フ</t>
    </rPh>
    <rPh sb="1" eb="3">
      <t>ケンシュツ</t>
    </rPh>
    <phoneticPr fontId="11"/>
  </si>
  <si>
    <t>＜0.0003</t>
    <phoneticPr fontId="11"/>
  </si>
  <si>
    <t>＜0.005</t>
    <phoneticPr fontId="11"/>
  </si>
  <si>
    <t>＜0.02</t>
    <phoneticPr fontId="11"/>
  </si>
  <si>
    <t>＜0.005</t>
    <phoneticPr fontId="11"/>
  </si>
  <si>
    <t>＜0.0005</t>
    <phoneticPr fontId="11"/>
  </si>
  <si>
    <t>＜0.01</t>
    <phoneticPr fontId="11"/>
  </si>
  <si>
    <t>＜0.08</t>
    <phoneticPr fontId="11"/>
  </si>
  <si>
    <t>＜0.008</t>
    <phoneticPr fontId="11"/>
  </si>
  <si>
    <t>＜0.05</t>
    <phoneticPr fontId="11"/>
  </si>
  <si>
    <t>＜0.002</t>
    <phoneticPr fontId="11"/>
  </si>
  <si>
    <t>＜0.0002</t>
    <phoneticPr fontId="11"/>
  </si>
  <si>
    <t>＜0.0002</t>
    <phoneticPr fontId="11"/>
  </si>
  <si>
    <t>＜0.0006</t>
    <phoneticPr fontId="11"/>
  </si>
  <si>
    <t>＜0.0003</t>
    <phoneticPr fontId="11"/>
  </si>
  <si>
    <t>＜0.002</t>
    <phoneticPr fontId="11"/>
  </si>
  <si>
    <t>＜0.0004</t>
    <phoneticPr fontId="11"/>
  </si>
  <si>
    <t>＜0.00006</t>
    <phoneticPr fontId="11"/>
  </si>
  <si>
    <r>
      <t>7.9×10</t>
    </r>
    <r>
      <rPr>
        <vertAlign val="superscript"/>
        <sz val="11"/>
        <color theme="1"/>
        <rFont val="ＭＳ ゴシック"/>
        <family val="3"/>
        <charset val="128"/>
      </rPr>
      <t>2</t>
    </r>
    <phoneticPr fontId="11"/>
  </si>
  <si>
    <t>2018.3.13</t>
    <phoneticPr fontId="11"/>
  </si>
  <si>
    <t>＜0.08</t>
    <phoneticPr fontId="11"/>
  </si>
  <si>
    <t>小池仲橋</t>
    <rPh sb="0" eb="2">
      <t>コイケ</t>
    </rPh>
    <rPh sb="2" eb="3">
      <t>ナカ</t>
    </rPh>
    <rPh sb="3" eb="4">
      <t>バシ</t>
    </rPh>
    <phoneticPr fontId="11"/>
  </si>
  <si>
    <t>2017.7.20</t>
    <phoneticPr fontId="11"/>
  </si>
  <si>
    <r>
      <t>4.9×10</t>
    </r>
    <r>
      <rPr>
        <vertAlign val="superscript"/>
        <sz val="11"/>
        <color theme="1"/>
        <rFont val="ＭＳ ゴシック"/>
        <family val="3"/>
        <charset val="128"/>
      </rPr>
      <t>5</t>
    </r>
    <phoneticPr fontId="11"/>
  </si>
  <si>
    <t>2017.11.21</t>
    <phoneticPr fontId="11"/>
  </si>
  <si>
    <r>
      <t>9.5×10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</si>
  <si>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2.3×10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</si>
  <si>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t>上栗原橋</t>
    <rPh sb="0" eb="1">
      <t>カミ</t>
    </rPh>
    <rPh sb="1" eb="3">
      <t>クリハラ</t>
    </rPh>
    <rPh sb="3" eb="4">
      <t>バシ</t>
    </rPh>
    <phoneticPr fontId="11"/>
  </si>
  <si>
    <t>2018.1.15</t>
    <phoneticPr fontId="11"/>
  </si>
  <si>
    <t>寒川橋</t>
    <rPh sb="0" eb="2">
      <t>サムカワ</t>
    </rPh>
    <rPh sb="2" eb="3">
      <t>バシ</t>
    </rPh>
    <phoneticPr fontId="11"/>
  </si>
  <si>
    <r>
      <t>1.4×10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</si>
  <si>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3.3×10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</si>
  <si>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t>＜0.01</t>
    <phoneticPr fontId="11"/>
  </si>
  <si>
    <t>＜0.0006</t>
    <phoneticPr fontId="11"/>
  </si>
  <si>
    <t>＜0.0004</t>
    <phoneticPr fontId="11"/>
  </si>
  <si>
    <r>
      <t>2.2×10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</si>
  <si>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t>＜0.05</t>
    <phoneticPr fontId="11"/>
  </si>
  <si>
    <t>＜0.02</t>
    <phoneticPr fontId="11"/>
  </si>
  <si>
    <t>＜0.00006</t>
    <phoneticPr fontId="11"/>
  </si>
  <si>
    <t>採取時刻</t>
    <phoneticPr fontId="11"/>
  </si>
  <si>
    <t>透明度</t>
    <phoneticPr fontId="11"/>
  </si>
  <si>
    <t>六価クロム</t>
    <phoneticPr fontId="4"/>
  </si>
  <si>
    <t>電気伝導率</t>
    <phoneticPr fontId="2"/>
  </si>
  <si>
    <t>南足柄市環境経済部環境課</t>
    <rPh sb="9" eb="11">
      <t>カンキョウ</t>
    </rPh>
    <rPh sb="11" eb="12">
      <t>カ</t>
    </rPh>
    <phoneticPr fontId="11"/>
  </si>
  <si>
    <t xml:space="preserve"> 下田橋</t>
    <phoneticPr fontId="5"/>
  </si>
  <si>
    <t>2018.01.19</t>
    <phoneticPr fontId="11"/>
  </si>
  <si>
    <t>無職透明</t>
    <rPh sb="0" eb="2">
      <t>ムショク</t>
    </rPh>
    <rPh sb="2" eb="4">
      <t>トウメイ</t>
    </rPh>
    <phoneticPr fontId="11"/>
  </si>
  <si>
    <t>30cm以上</t>
    <rPh sb="4" eb="6">
      <t>イジョウ</t>
    </rPh>
    <phoneticPr fontId="11"/>
  </si>
  <si>
    <t xml:space="preserve"> 関下橋</t>
    <phoneticPr fontId="5"/>
  </si>
  <si>
    <t xml:space="preserve"> 大泉河原橋</t>
    <phoneticPr fontId="5"/>
  </si>
  <si>
    <t xml:space="preserve"> 上河原橋</t>
    <phoneticPr fontId="5"/>
  </si>
  <si>
    <t>2018.01.19</t>
    <phoneticPr fontId="11"/>
  </si>
  <si>
    <t xml:space="preserve"> 山道橋</t>
    <phoneticPr fontId="5"/>
  </si>
  <si>
    <t xml:space="preserve"> 貝沢橋</t>
    <phoneticPr fontId="5"/>
  </si>
  <si>
    <t xml:space="preserve"> 境  橋</t>
    <phoneticPr fontId="5"/>
  </si>
  <si>
    <t xml:space="preserve"> 下河原橋</t>
    <phoneticPr fontId="5"/>
  </si>
  <si>
    <t xml:space="preserve"> 下田橋</t>
    <phoneticPr fontId="5"/>
  </si>
  <si>
    <t>2018.02.28</t>
    <phoneticPr fontId="11"/>
  </si>
  <si>
    <t xml:space="preserve"> 関下橋</t>
    <phoneticPr fontId="5"/>
  </si>
  <si>
    <t xml:space="preserve"> 大泉河原橋</t>
    <phoneticPr fontId="5"/>
  </si>
  <si>
    <t xml:space="preserve"> 上河原橋</t>
    <phoneticPr fontId="5"/>
  </si>
  <si>
    <t xml:space="preserve"> 下河原橋</t>
    <phoneticPr fontId="5"/>
  </si>
  <si>
    <t>総クロム</t>
    <phoneticPr fontId="4"/>
  </si>
  <si>
    <t>電気伝導率</t>
    <phoneticPr fontId="2"/>
  </si>
  <si>
    <t>ｍＳ/ｍ</t>
    <phoneticPr fontId="4"/>
  </si>
  <si>
    <t>綾瀬市市民環境部</t>
    <phoneticPr fontId="11"/>
  </si>
  <si>
    <t>立川橋</t>
    <phoneticPr fontId="11"/>
  </si>
  <si>
    <t>2017.05.22</t>
    <phoneticPr fontId="11"/>
  </si>
  <si>
    <t>淡黄褐色</t>
    <rPh sb="0" eb="1">
      <t>タン</t>
    </rPh>
    <rPh sb="1" eb="4">
      <t>オウカッショク</t>
    </rPh>
    <phoneticPr fontId="11"/>
  </si>
  <si>
    <t>&lt;0.1</t>
    <phoneticPr fontId="11"/>
  </si>
  <si>
    <t>&lt;0.001</t>
    <phoneticPr fontId="11"/>
  </si>
  <si>
    <t>&lt;0.01</t>
    <phoneticPr fontId="11"/>
  </si>
  <si>
    <t>&lt;0.008</t>
    <phoneticPr fontId="11"/>
  </si>
  <si>
    <t>&lt;0.005</t>
    <phoneticPr fontId="11"/>
  </si>
  <si>
    <t>&lt;0.02</t>
    <phoneticPr fontId="11"/>
  </si>
  <si>
    <t>&lt;0.008</t>
    <phoneticPr fontId="11"/>
  </si>
  <si>
    <t>2017.09.21</t>
    <phoneticPr fontId="11"/>
  </si>
  <si>
    <t>2017.11.06</t>
    <phoneticPr fontId="11"/>
  </si>
  <si>
    <t>2018.01.15</t>
    <phoneticPr fontId="11"/>
  </si>
  <si>
    <t>2018.03.12</t>
    <phoneticPr fontId="11"/>
  </si>
  <si>
    <t>厚木基地上</t>
    <phoneticPr fontId="11"/>
  </si>
  <si>
    <t>2017.05.22</t>
    <phoneticPr fontId="11"/>
  </si>
  <si>
    <t>&lt;0.001</t>
    <phoneticPr fontId="11"/>
  </si>
  <si>
    <t>2017.07.03</t>
    <phoneticPr fontId="11"/>
  </si>
  <si>
    <t>2017.09.21</t>
    <phoneticPr fontId="11"/>
  </si>
  <si>
    <t>綾瀬市市民環境部</t>
    <phoneticPr fontId="11"/>
  </si>
  <si>
    <t>玄正橋</t>
    <phoneticPr fontId="11"/>
  </si>
  <si>
    <t>&lt;0.001</t>
    <phoneticPr fontId="11"/>
  </si>
  <si>
    <t>2017.11.06</t>
    <phoneticPr fontId="11"/>
  </si>
  <si>
    <t>境  橋</t>
    <phoneticPr fontId="11"/>
  </si>
  <si>
    <t>代官橋</t>
    <phoneticPr fontId="11"/>
  </si>
  <si>
    <t>淡灰黄色</t>
    <rPh sb="0" eb="1">
      <t>タン</t>
    </rPh>
    <rPh sb="1" eb="2">
      <t>ハイ</t>
    </rPh>
    <rPh sb="2" eb="4">
      <t>キイロ</t>
    </rPh>
    <phoneticPr fontId="11"/>
  </si>
  <si>
    <t>新道橋</t>
    <phoneticPr fontId="11"/>
  </si>
  <si>
    <t>落合橋</t>
    <phoneticPr fontId="11"/>
  </si>
  <si>
    <t>小園橋</t>
    <phoneticPr fontId="11"/>
  </si>
  <si>
    <t>吉野橋</t>
    <phoneticPr fontId="11"/>
  </si>
  <si>
    <t>用田橋</t>
    <phoneticPr fontId="11"/>
  </si>
  <si>
    <t>目久尻川合流前</t>
    <phoneticPr fontId="11"/>
  </si>
  <si>
    <t>淡白色</t>
    <rPh sb="0" eb="1">
      <t>タン</t>
    </rPh>
    <rPh sb="1" eb="3">
      <t>ハクショク</t>
    </rPh>
    <phoneticPr fontId="11"/>
  </si>
  <si>
    <t>寒川町環境経済部</t>
    <rPh sb="3" eb="5">
      <t>カンキョウ</t>
    </rPh>
    <rPh sb="5" eb="7">
      <t>ケイザイ</t>
    </rPh>
    <phoneticPr fontId="16"/>
  </si>
  <si>
    <t>宮山橋</t>
  </si>
  <si>
    <t>2017.4.20</t>
    <phoneticPr fontId="11"/>
  </si>
  <si>
    <t>100以上</t>
    <rPh sb="3" eb="5">
      <t>イジョウ</t>
    </rPh>
    <phoneticPr fontId="11"/>
  </si>
  <si>
    <t>2017.5.12</t>
    <phoneticPr fontId="11"/>
  </si>
  <si>
    <t>2017.7.6</t>
    <phoneticPr fontId="11"/>
  </si>
  <si>
    <t>2017.8.21</t>
    <phoneticPr fontId="11"/>
  </si>
  <si>
    <t>2017.9.7</t>
    <phoneticPr fontId="11"/>
  </si>
  <si>
    <t>2017.10.4</t>
    <phoneticPr fontId="11"/>
  </si>
  <si>
    <t>2017.11.2</t>
    <phoneticPr fontId="11"/>
  </si>
  <si>
    <t>2017.12.6</t>
    <phoneticPr fontId="11"/>
  </si>
  <si>
    <t>2018.1.11</t>
    <phoneticPr fontId="11"/>
  </si>
  <si>
    <t>2018.3.5</t>
    <phoneticPr fontId="11"/>
  </si>
  <si>
    <t>寺尾橋</t>
    <rPh sb="0" eb="2">
      <t>テラオ</t>
    </rPh>
    <rPh sb="2" eb="3">
      <t>バシ</t>
    </rPh>
    <phoneticPr fontId="5"/>
  </si>
  <si>
    <t>2017.4.20</t>
    <phoneticPr fontId="11"/>
  </si>
  <si>
    <t>2017.5.12</t>
    <phoneticPr fontId="11"/>
  </si>
  <si>
    <t>2017.6.7</t>
    <phoneticPr fontId="11"/>
  </si>
  <si>
    <t>2017.8.21</t>
    <phoneticPr fontId="11"/>
  </si>
  <si>
    <t>2017.11.2</t>
    <phoneticPr fontId="11"/>
  </si>
  <si>
    <t>2017.12.6</t>
    <phoneticPr fontId="11"/>
  </si>
  <si>
    <t>2018.1.11</t>
    <phoneticPr fontId="11"/>
  </si>
  <si>
    <t>2018.2.7</t>
    <phoneticPr fontId="11"/>
  </si>
  <si>
    <t>2018.3.5</t>
    <phoneticPr fontId="11"/>
  </si>
  <si>
    <t>大曲橋</t>
  </si>
  <si>
    <t>2017.7.6</t>
    <phoneticPr fontId="11"/>
  </si>
  <si>
    <t>2017.9.7</t>
    <phoneticPr fontId="11"/>
  </si>
  <si>
    <t>2017.10.4</t>
    <phoneticPr fontId="11"/>
  </si>
  <si>
    <t>2018.1.11</t>
    <phoneticPr fontId="11"/>
  </si>
  <si>
    <t>一之宮第2排水路</t>
  </si>
  <si>
    <t>2017.5.12</t>
    <phoneticPr fontId="11"/>
  </si>
  <si>
    <t>一之宮第2排水路</t>
    <phoneticPr fontId="11"/>
  </si>
  <si>
    <t>2017.6.7</t>
    <phoneticPr fontId="11"/>
  </si>
  <si>
    <t>アオコ</t>
    <phoneticPr fontId="11"/>
  </si>
  <si>
    <t>2017.7.6</t>
    <phoneticPr fontId="11"/>
  </si>
  <si>
    <t>2017.8.21</t>
    <phoneticPr fontId="11"/>
  </si>
  <si>
    <t>2017.9.7</t>
    <phoneticPr fontId="11"/>
  </si>
  <si>
    <t>2018.3.5</t>
    <phoneticPr fontId="11"/>
  </si>
  <si>
    <t>二宮町</t>
    <rPh sb="0" eb="2">
      <t>ニノミヤ</t>
    </rPh>
    <rPh sb="2" eb="3">
      <t>マチ</t>
    </rPh>
    <phoneticPr fontId="11"/>
  </si>
  <si>
    <t>上北根橋</t>
    <rPh sb="0" eb="1">
      <t>カミ</t>
    </rPh>
    <rPh sb="1" eb="3">
      <t>キタネ</t>
    </rPh>
    <rPh sb="3" eb="4">
      <t>ハシ</t>
    </rPh>
    <phoneticPr fontId="11"/>
  </si>
  <si>
    <t>ND</t>
    <phoneticPr fontId="11"/>
  </si>
  <si>
    <t>〈0.0003</t>
    <phoneticPr fontId="11"/>
  </si>
  <si>
    <t>〈0.02</t>
    <phoneticPr fontId="11"/>
  </si>
  <si>
    <t>〈0.03</t>
    <phoneticPr fontId="11"/>
  </si>
  <si>
    <t>〈0.0002</t>
    <phoneticPr fontId="11"/>
  </si>
  <si>
    <t>2017.8.7</t>
    <phoneticPr fontId="11"/>
  </si>
  <si>
    <t>2017.11.6</t>
    <phoneticPr fontId="11"/>
  </si>
  <si>
    <t>〈0.0003</t>
  </si>
  <si>
    <t>&lt;0.03</t>
    <phoneticPr fontId="11"/>
  </si>
  <si>
    <t>2018.2.5</t>
    <phoneticPr fontId="11"/>
  </si>
  <si>
    <t>〈1</t>
    <phoneticPr fontId="11"/>
  </si>
  <si>
    <t>葛川橋</t>
    <rPh sb="0" eb="1">
      <t>クズ</t>
    </rPh>
    <rPh sb="1" eb="2">
      <t>カワ</t>
    </rPh>
    <rPh sb="2" eb="3">
      <t>キョウ</t>
    </rPh>
    <phoneticPr fontId="11"/>
  </si>
  <si>
    <t>2017.5.22</t>
  </si>
  <si>
    <t>妙見橋</t>
    <rPh sb="0" eb="2">
      <t>ミョウケン</t>
    </rPh>
    <rPh sb="2" eb="3">
      <t>ハシ</t>
    </rPh>
    <phoneticPr fontId="11"/>
  </si>
  <si>
    <t>新原田橋</t>
    <rPh sb="0" eb="1">
      <t>シン</t>
    </rPh>
    <rPh sb="1" eb="3">
      <t>ハラダ</t>
    </rPh>
    <rPh sb="3" eb="4">
      <t>ハシ</t>
    </rPh>
    <phoneticPr fontId="11"/>
  </si>
  <si>
    <t>2017.5.22</t>
    <phoneticPr fontId="11"/>
  </si>
  <si>
    <t>下浜橋</t>
    <rPh sb="0" eb="2">
      <t>シモハマ</t>
    </rPh>
    <rPh sb="2" eb="3">
      <t>ハシ</t>
    </rPh>
    <phoneticPr fontId="11"/>
  </si>
  <si>
    <t>一色橋</t>
    <rPh sb="0" eb="2">
      <t>イシキ</t>
    </rPh>
    <rPh sb="2" eb="3">
      <t>キョウ</t>
    </rPh>
    <phoneticPr fontId="11"/>
  </si>
  <si>
    <t>下中島橋</t>
    <rPh sb="0" eb="1">
      <t>シタ</t>
    </rPh>
    <rPh sb="1" eb="3">
      <t>ナカジマ</t>
    </rPh>
    <rPh sb="3" eb="4">
      <t>キョウ</t>
    </rPh>
    <phoneticPr fontId="11"/>
  </si>
  <si>
    <t>美浜橋</t>
    <rPh sb="0" eb="2">
      <t>ミハマ</t>
    </rPh>
    <rPh sb="2" eb="3">
      <t>キョウ</t>
    </rPh>
    <phoneticPr fontId="11"/>
  </si>
  <si>
    <t>六価クロム</t>
    <phoneticPr fontId="4"/>
  </si>
  <si>
    <t>中井町環境上下水道課</t>
    <rPh sb="0" eb="2">
      <t>ナカイ</t>
    </rPh>
    <rPh sb="2" eb="3">
      <t>マチ</t>
    </rPh>
    <rPh sb="3" eb="5">
      <t>カンキョウ</t>
    </rPh>
    <rPh sb="5" eb="7">
      <t>ジョウゲ</t>
    </rPh>
    <rPh sb="7" eb="9">
      <t>スイドウ</t>
    </rPh>
    <rPh sb="9" eb="10">
      <t>カ</t>
    </rPh>
    <phoneticPr fontId="11"/>
  </si>
  <si>
    <t>田端橋</t>
    <rPh sb="0" eb="2">
      <t>タバタ</t>
    </rPh>
    <rPh sb="2" eb="3">
      <t>バシ</t>
    </rPh>
    <phoneticPr fontId="11"/>
  </si>
  <si>
    <t>2017.6.26</t>
    <phoneticPr fontId="11"/>
  </si>
  <si>
    <t>0.0003未満</t>
    <rPh sb="6" eb="8">
      <t>ミマン</t>
    </rPh>
    <phoneticPr fontId="11"/>
  </si>
  <si>
    <t>0.001未満</t>
    <rPh sb="5" eb="7">
      <t>ミマン</t>
    </rPh>
    <phoneticPr fontId="11"/>
  </si>
  <si>
    <t>0.005未満</t>
    <rPh sb="5" eb="7">
      <t>ミマン</t>
    </rPh>
    <phoneticPr fontId="11"/>
  </si>
  <si>
    <t>0.0005未満</t>
    <rPh sb="6" eb="8">
      <t>ミマン</t>
    </rPh>
    <phoneticPr fontId="11"/>
  </si>
  <si>
    <t>2017.9.5</t>
    <phoneticPr fontId="11"/>
  </si>
  <si>
    <t>2017.12.5</t>
    <phoneticPr fontId="11"/>
  </si>
  <si>
    <t>1未満</t>
    <rPh sb="1" eb="3">
      <t>ミマン</t>
    </rPh>
    <phoneticPr fontId="11"/>
  </si>
  <si>
    <t>2018.2.13</t>
    <phoneticPr fontId="11"/>
  </si>
  <si>
    <t>遠藤橋</t>
    <rPh sb="0" eb="2">
      <t>エンドウ</t>
    </rPh>
    <rPh sb="2" eb="3">
      <t>バシ</t>
    </rPh>
    <phoneticPr fontId="11"/>
  </si>
  <si>
    <t>2017.6.26</t>
    <phoneticPr fontId="11"/>
  </si>
  <si>
    <t>2017.9.5</t>
    <phoneticPr fontId="11"/>
  </si>
  <si>
    <t>2018.2.13</t>
    <phoneticPr fontId="11"/>
  </si>
  <si>
    <t>愛川町環境経済部</t>
  </si>
  <si>
    <t>小沢</t>
  </si>
  <si>
    <t>2017.6.6</t>
  </si>
  <si>
    <t>曇</t>
    <rPh sb="0" eb="1">
      <t>クモ</t>
    </rPh>
    <phoneticPr fontId="21"/>
  </si>
  <si>
    <t>2017.8.23</t>
  </si>
  <si>
    <t>晴</t>
    <rPh sb="0" eb="1">
      <t>ハ</t>
    </rPh>
    <phoneticPr fontId="21"/>
  </si>
  <si>
    <t>2017.11.21</t>
  </si>
  <si>
    <t>2017.12.6</t>
  </si>
  <si>
    <t>2018.2.19</t>
  </si>
  <si>
    <t>六倉</t>
  </si>
  <si>
    <t>＜0.0003</t>
  </si>
  <si>
    <t>＜0.005</t>
  </si>
  <si>
    <t>＜0.02</t>
  </si>
  <si>
    <t>川北</t>
  </si>
  <si>
    <t>馬渡</t>
  </si>
  <si>
    <t>&lt;1</t>
    <phoneticPr fontId="5"/>
  </si>
  <si>
    <t>角田</t>
  </si>
  <si>
    <t>坂本</t>
  </si>
  <si>
    <t>m</t>
    <phoneticPr fontId="11"/>
  </si>
  <si>
    <t>県内広域水道企業団</t>
    <rPh sb="0" eb="2">
      <t>ケンナイ</t>
    </rPh>
    <phoneticPr fontId="16"/>
  </si>
  <si>
    <t>座架依橋</t>
    <rPh sb="0" eb="1">
      <t>ザ</t>
    </rPh>
    <rPh sb="1" eb="2">
      <t>カ</t>
    </rPh>
    <rPh sb="2" eb="3">
      <t>イ</t>
    </rPh>
    <rPh sb="3" eb="4">
      <t>ハシ</t>
    </rPh>
    <phoneticPr fontId="5"/>
  </si>
  <si>
    <t>2017.04.04</t>
  </si>
  <si>
    <t>&lt;0.0001</t>
    <phoneticPr fontId="11"/>
  </si>
  <si>
    <t>&lt;0.00005</t>
    <phoneticPr fontId="11"/>
  </si>
  <si>
    <t>2017.05.10</t>
  </si>
  <si>
    <t>2017.08.02</t>
  </si>
  <si>
    <t>2017.09.06</t>
  </si>
  <si>
    <t>2017.11.08</t>
  </si>
  <si>
    <t>2018.03.13</t>
  </si>
  <si>
    <t>第一鮎津橋</t>
    <rPh sb="1" eb="2">
      <t>１</t>
    </rPh>
    <phoneticPr fontId="5"/>
  </si>
  <si>
    <t>第二鮎津橋</t>
    <rPh sb="1" eb="2">
      <t>２</t>
    </rPh>
    <phoneticPr fontId="5"/>
  </si>
  <si>
    <t>貫抜橋</t>
  </si>
  <si>
    <t>薬品性臭気</t>
  </si>
  <si>
    <t>峰下橋</t>
  </si>
  <si>
    <t>2017.04.13</t>
  </si>
  <si>
    <t>2017.05.17</t>
  </si>
  <si>
    <t>下水臭</t>
    <phoneticPr fontId="4"/>
  </si>
  <si>
    <t>2017.07.19</t>
  </si>
  <si>
    <t>2017.08.14</t>
  </si>
  <si>
    <t>2017.09.20</t>
  </si>
  <si>
    <t>2018.03.07</t>
  </si>
  <si>
    <t>十文字橋</t>
  </si>
  <si>
    <t>飯泉橋上流</t>
    <rPh sb="3" eb="5">
      <t>ジョウリュウ</t>
    </rPh>
    <phoneticPr fontId="5"/>
  </si>
  <si>
    <t>2017.04.19</t>
  </si>
  <si>
    <t>2017.05.24</t>
  </si>
  <si>
    <t>2017.06.21</t>
  </si>
  <si>
    <t>2017.07.12</t>
  </si>
  <si>
    <t>2017.08.23</t>
  </si>
  <si>
    <t>2017.09.19</t>
  </si>
  <si>
    <t>2017.10.18</t>
  </si>
  <si>
    <t>2017.11.14</t>
  </si>
  <si>
    <t>2017.12.20</t>
  </si>
  <si>
    <t>2018.02.21</t>
  </si>
  <si>
    <t>2018.03.06</t>
  </si>
  <si>
    <t>狩川橋</t>
  </si>
  <si>
    <t>2017.06.28</t>
  </si>
  <si>
    <t>08:40</t>
  </si>
  <si>
    <t>&lt;0.0002</t>
    <phoneticPr fontId="11"/>
  </si>
  <si>
    <t>芳香性臭気</t>
  </si>
  <si>
    <t>六価クロム</t>
    <phoneticPr fontId="4"/>
  </si>
  <si>
    <t>総クロム</t>
    <phoneticPr fontId="4"/>
  </si>
  <si>
    <t>酒匂川水系保全協議会</t>
  </si>
  <si>
    <t>峰発電所下</t>
  </si>
  <si>
    <t>&lt;1</t>
    <phoneticPr fontId="11"/>
  </si>
  <si>
    <t>うすい褐色</t>
    <phoneticPr fontId="11"/>
  </si>
  <si>
    <t>文命用水放流点</t>
  </si>
  <si>
    <t>0.93</t>
  </si>
  <si>
    <t>10:03</t>
  </si>
  <si>
    <t>褐色</t>
    <phoneticPr fontId="11"/>
  </si>
  <si>
    <t>10:11</t>
  </si>
  <si>
    <t>谷峨</t>
  </si>
  <si>
    <t>11:02</t>
  </si>
  <si>
    <t>11:17</t>
  </si>
  <si>
    <t>駒千代橋</t>
  </si>
  <si>
    <t>0.053</t>
  </si>
  <si>
    <t>09:34</t>
  </si>
  <si>
    <t>道者道橋</t>
  </si>
  <si>
    <t>09:27</t>
  </si>
  <si>
    <t>大庭橋下</t>
  </si>
  <si>
    <t>10:19</t>
  </si>
  <si>
    <r>
      <t>3.1×10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</si>
  <si>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3.3×10</t>
    </r>
    <r>
      <rPr>
        <vertAlign val="superscript"/>
        <sz val="11"/>
        <color theme="1"/>
        <rFont val="ＭＳ ゴシック"/>
        <family val="3"/>
        <charset val="128"/>
      </rPr>
      <t>5</t>
    </r>
    <phoneticPr fontId="11"/>
  </si>
  <si>
    <r>
      <t>7.9×10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</si>
  <si>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4.9×10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</si>
  <si>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3.3×10</t>
    </r>
    <r>
      <rPr>
        <vertAlign val="superscript"/>
        <sz val="11"/>
        <color theme="1"/>
        <rFont val="ＭＳ ゴシック"/>
        <family val="3"/>
        <charset val="128"/>
      </rPr>
      <t>3</t>
    </r>
    <phoneticPr fontId="11"/>
  </si>
  <si>
    <r>
      <t>4.9×10</t>
    </r>
    <r>
      <rPr>
        <vertAlign val="superscript"/>
        <sz val="11"/>
        <color theme="1"/>
        <rFont val="ＭＳ ゴシック"/>
        <family val="3"/>
        <charset val="128"/>
      </rPr>
      <t>2</t>
    </r>
    <phoneticPr fontId="11"/>
  </si>
  <si>
    <r>
      <t>2.2×10</t>
    </r>
    <r>
      <rPr>
        <vertAlign val="superscript"/>
        <sz val="11"/>
        <color theme="1"/>
        <rFont val="ＭＳ ゴシック"/>
        <family val="3"/>
        <charset val="128"/>
      </rPr>
      <t>5</t>
    </r>
    <phoneticPr fontId="11"/>
  </si>
  <si>
    <r>
      <t>1.3×10</t>
    </r>
    <r>
      <rPr>
        <vertAlign val="superscript"/>
        <sz val="11"/>
        <color theme="1"/>
        <rFont val="ＭＳ ゴシック"/>
        <family val="3"/>
        <charset val="128"/>
      </rPr>
      <t>4</t>
    </r>
    <phoneticPr fontId="11"/>
  </si>
  <si>
    <t>酒匂川水系保全協議会</t>
    <phoneticPr fontId="4"/>
  </si>
  <si>
    <t>調査機関</t>
  </si>
  <si>
    <t>天候</t>
  </si>
  <si>
    <t>色度</t>
  </si>
  <si>
    <t>色相</t>
  </si>
  <si>
    <t>外観</t>
  </si>
  <si>
    <t>六価クロム</t>
  </si>
  <si>
    <t>砒素</t>
  </si>
  <si>
    <t>有機りん</t>
  </si>
  <si>
    <t>大腸菌数</t>
  </si>
  <si>
    <t>全亜鉛</t>
  </si>
  <si>
    <t>総クロム</t>
  </si>
  <si>
    <t>ふっ素</t>
  </si>
  <si>
    <t>燐酸態燐</t>
  </si>
  <si>
    <t>燐酸イオン</t>
  </si>
  <si>
    <t>塩化物イオン</t>
  </si>
  <si>
    <t>塩分</t>
  </si>
  <si>
    <t>陰イオン界面活性剤</t>
  </si>
  <si>
    <t>蒸発残留物</t>
  </si>
  <si>
    <t>酸素飽和百分率</t>
  </si>
  <si>
    <t>電気伝導率</t>
  </si>
  <si>
    <t>総硬度</t>
  </si>
  <si>
    <t>総アルカリ度</t>
  </si>
  <si>
    <t>シス-1,2-ジクロロエチレン及び
トランス-1,2-ジクロロエチレン</t>
  </si>
  <si>
    <t>有機物（全有機炭素（ＴＯＣ）の量）</t>
  </si>
  <si>
    <t>非イオン界面活性剤</t>
  </si>
  <si>
    <t>直鎖アルキルベンゼンスルホン酸及びその塩（ＬＡＳ）</t>
  </si>
  <si>
    <t>度</t>
  </si>
  <si>
    <t>個/100mL</t>
  </si>
  <si>
    <t>ｍＳ/ｍ</t>
  </si>
  <si>
    <t>川崎市環境局環境対策部水質環境課</t>
  </si>
  <si>
    <t>灰黄緑</t>
  </si>
  <si>
    <t>暗い緑</t>
  </si>
  <si>
    <t>今井仲橋</t>
  </si>
  <si>
    <t>2017.04.25</t>
  </si>
  <si>
    <t>出会い橋</t>
  </si>
  <si>
    <t>追分橋</t>
  </si>
  <si>
    <t>片平橋下</t>
  </si>
  <si>
    <t>五月橋</t>
  </si>
  <si>
    <t>渋川橋</t>
  </si>
  <si>
    <t>登戸雨水幹線</t>
  </si>
  <si>
    <t>六ヶ村堀雨水幹線</t>
  </si>
  <si>
    <t>宮内雨水幹線</t>
  </si>
  <si>
    <t>山口橋</t>
  </si>
  <si>
    <t>大日橋</t>
  </si>
  <si>
    <t>日吉橋</t>
  </si>
  <si>
    <t>下村橋下</t>
  </si>
  <si>
    <t>2017.05.15</t>
  </si>
  <si>
    <t>親水公園内</t>
  </si>
  <si>
    <t>山下川合流前</t>
  </si>
  <si>
    <t>南橋</t>
  </si>
  <si>
    <t>北村橋上</t>
  </si>
  <si>
    <t>鹿島田橋</t>
  </si>
  <si>
    <t>平瀬川支川合流後</t>
  </si>
  <si>
    <t>中之橋</t>
  </si>
  <si>
    <t>矢上川橋</t>
  </si>
  <si>
    <t>2017.08.04</t>
  </si>
  <si>
    <t>洗剤臭</t>
  </si>
  <si>
    <t>2017.09.14</t>
  </si>
  <si>
    <t>2017.11.10</t>
  </si>
  <si>
    <t>横須賀市上下水道局水再生課</t>
  </si>
  <si>
    <t>神応橋</t>
  </si>
  <si>
    <t>2017.04.14</t>
  </si>
  <si>
    <t>&gt;50</t>
  </si>
  <si>
    <t>2017.07.21</t>
  </si>
  <si>
    <t>2017.11.02</t>
  </si>
  <si>
    <t>&lt;0.8</t>
  </si>
  <si>
    <t>2018.01.17</t>
  </si>
  <si>
    <t>公郷橋</t>
  </si>
  <si>
    <t>2017.11.29</t>
  </si>
  <si>
    <t>五郎橋</t>
  </si>
  <si>
    <t>湘南橋</t>
  </si>
  <si>
    <t>市民病院横</t>
  </si>
  <si>
    <t>2017.05.29</t>
  </si>
  <si>
    <t>2017.11.17</t>
  </si>
  <si>
    <t>河口</t>
  </si>
  <si>
    <t>県立海洋科学高校横</t>
  </si>
  <si>
    <t>前田中橋</t>
  </si>
  <si>
    <t>河口150m上流</t>
  </si>
  <si>
    <t>日影橋下修景水路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</si>
</sst>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6" formatCode="&quot;¥&quot;#,##0;[Red]&quot;¥&quot;\-#,##0"/>
    <numFmt numFmtId="176" formatCode="0.00_ "/>
    <numFmt numFmtId="177" formatCode="0.0_ "/>
    <numFmt numFmtId="178" formatCode="0.000_ "/>
    <numFmt numFmtId="179" formatCode="0.0E+00"/>
    <numFmt numFmtId="180" formatCode="yyyy&quot;.&quot;mm&quot;.&quot;dd"/>
    <numFmt numFmtId="181" formatCode="0.0"/>
    <numFmt numFmtId="182" formatCode="0.000"/>
    <numFmt numFmtId="183" formatCode="0_ "/>
    <numFmt numFmtId="184" formatCode="h:mm;@"/>
    <numFmt numFmtId="185" formatCode="0.0000_ "/>
    <numFmt numFmtId="186" formatCode="0.00_);[Red]\(0.00\)"/>
    <numFmt numFmtId="187" formatCode="0.000_);[Red]\(0.000\)"/>
    <numFmt numFmtId="188" formatCode="0.0000_);[Red]\(0.0000\)"/>
    <numFmt numFmtId="189" formatCode="0.00000_ "/>
    <numFmt numFmtId="190" formatCode="0_);[Red]\(0\)"/>
    <numFmt numFmtId="191" formatCode="yyyy\.&quot;0&quot;m\.d"/>
    <numFmt numFmtId="192" formatCode="0.0_);[Red]\(0.0\)"/>
    <numFmt numFmtId="193" formatCode="yyyy\.m\.d"/>
    <numFmt numFmtId="194" formatCode="####&quot;.&quot;##&quot;.&quot;##"/>
    <numFmt numFmtId="195" formatCode="hh:mm"/>
    <numFmt numFmtId="196" formatCode="0.0;[Red]0.0"/>
    <numFmt numFmtId="197" formatCode="0;[Red]0"/>
    <numFmt numFmtId="198" formatCode="0.00;[Red]0.00"/>
    <numFmt numFmtId="199" formatCode="0.000;[Red]0.000"/>
    <numFmt numFmtId="200" formatCode="0.0000;[Red]0.0000"/>
    <numFmt numFmtId="201" formatCode="@\ "/>
    <numFmt numFmtId="202" formatCode="yy\.m\.d"/>
    <numFmt numFmtId="203" formatCode="0.0000"/>
    <numFmt numFmtId="204" formatCode="0.E+00"/>
    <numFmt numFmtId="205" formatCode="h&quot;時&quot;mm&quot;分&quot;;@"/>
    <numFmt numFmtId="206" formatCode="yyyy\.mm\.dd"/>
  </numFmts>
  <fonts count="24">
    <font>
      <sz val="12"/>
      <color theme="1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.5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6" tint="-0.249977111117893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i/>
      <sz val="8"/>
      <name val="ＭＳ ゴシック"/>
      <family val="3"/>
      <charset val="128"/>
    </font>
    <font>
      <sz val="6"/>
      <name val="平成明朝"/>
      <family val="3"/>
      <charset val="128"/>
    </font>
    <font>
      <vertAlign val="superscript"/>
      <sz val="11"/>
      <color theme="1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6" fontId="2" fillId="0" borderId="0" applyFont="0" applyFill="0" applyBorder="0" applyAlignment="0" applyProtection="0">
      <alignment vertical="center"/>
    </xf>
    <xf numFmtId="0" fontId="14" fillId="0" borderId="0"/>
    <xf numFmtId="38" fontId="2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441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178" fontId="3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79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left" vertical="center"/>
    </xf>
    <xf numFmtId="177" fontId="3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176" fontId="3" fillId="0" borderId="0" xfId="1" applyNumberFormat="1" applyFont="1" applyFill="1" applyBorder="1" applyAlignment="1">
      <alignment horizontal="left" vertical="center"/>
    </xf>
    <xf numFmtId="178" fontId="3" fillId="0" borderId="0" xfId="1" applyNumberFormat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1" quotePrefix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center" vertical="center"/>
    </xf>
    <xf numFmtId="177" fontId="3" fillId="0" borderId="0" xfId="1" applyNumberFormat="1" applyFont="1" applyFill="1" applyBorder="1" applyAlignment="1">
      <alignment horizontal="center" vertical="center"/>
    </xf>
    <xf numFmtId="181" fontId="3" fillId="0" borderId="0" xfId="1" applyNumberFormat="1" applyFont="1" applyFill="1" applyBorder="1" applyAlignment="1">
      <alignment horizontal="center" vertical="center"/>
    </xf>
    <xf numFmtId="178" fontId="3" fillId="0" borderId="0" xfId="1" applyNumberFormat="1" applyFont="1" applyFill="1" applyBorder="1" applyAlignment="1">
      <alignment horizontal="center" vertical="center"/>
    </xf>
    <xf numFmtId="179" fontId="3" fillId="0" borderId="0" xfId="1" applyNumberFormat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182" fontId="3" fillId="0" borderId="0" xfId="1" applyNumberFormat="1" applyFont="1" applyFill="1" applyBorder="1" applyAlignment="1">
      <alignment horizontal="center" vertical="center"/>
    </xf>
    <xf numFmtId="181" fontId="9" fillId="0" borderId="0" xfId="1" applyNumberFormat="1" applyFont="1" applyFill="1" applyBorder="1" applyAlignment="1">
      <alignment horizontal="center" vertical="center"/>
    </xf>
    <xf numFmtId="183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179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 wrapText="1"/>
    </xf>
    <xf numFmtId="177" fontId="3" fillId="0" borderId="0" xfId="1" applyNumberFormat="1" applyFont="1" applyFill="1" applyBorder="1" applyAlignment="1">
      <alignment vertical="center" wrapText="1"/>
    </xf>
    <xf numFmtId="0" fontId="7" fillId="0" borderId="0" xfId="2" applyFont="1" applyFill="1" applyBorder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178" fontId="3" fillId="0" borderId="0" xfId="1" applyNumberFormat="1" applyFont="1" applyFill="1" applyBorder="1" applyAlignment="1">
      <alignment vertical="center" wrapText="1"/>
    </xf>
    <xf numFmtId="179" fontId="3" fillId="0" borderId="0" xfId="1" applyNumberFormat="1" applyFont="1" applyFill="1" applyBorder="1" applyAlignment="1">
      <alignment vertical="center" wrapText="1"/>
    </xf>
    <xf numFmtId="179" fontId="10" fillId="0" borderId="0" xfId="1" applyNumberFormat="1" applyFont="1" applyFill="1" applyBorder="1" applyAlignment="1">
      <alignment horizontal="left" vertical="center"/>
    </xf>
    <xf numFmtId="20" fontId="3" fillId="0" borderId="0" xfId="1" applyNumberFormat="1" applyFont="1" applyFill="1" applyBorder="1" applyAlignment="1">
      <alignment vertical="center"/>
    </xf>
    <xf numFmtId="181" fontId="10" fillId="0" borderId="0" xfId="1" applyNumberFormat="1" applyFont="1" applyFill="1" applyBorder="1" applyAlignment="1">
      <alignment vertical="center"/>
    </xf>
    <xf numFmtId="184" fontId="3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1" fontId="3" fillId="0" borderId="0" xfId="1" applyNumberFormat="1" applyFont="1" applyFill="1" applyBorder="1" applyAlignment="1">
      <alignment vertical="center"/>
    </xf>
    <xf numFmtId="185" fontId="3" fillId="0" borderId="0" xfId="1" applyNumberFormat="1" applyFont="1" applyFill="1" applyBorder="1" applyAlignment="1">
      <alignment vertical="center" wrapText="1"/>
    </xf>
    <xf numFmtId="186" fontId="3" fillId="0" borderId="0" xfId="1" applyNumberFormat="1" applyFont="1" applyFill="1" applyBorder="1" applyAlignment="1">
      <alignment vertical="center" wrapText="1"/>
    </xf>
    <xf numFmtId="187" fontId="3" fillId="0" borderId="0" xfId="1" applyNumberFormat="1" applyFont="1" applyFill="1" applyBorder="1" applyAlignment="1">
      <alignment vertical="center" wrapText="1"/>
    </xf>
    <xf numFmtId="188" fontId="3" fillId="0" borderId="0" xfId="1" applyNumberFormat="1" applyFont="1" applyFill="1" applyBorder="1" applyAlignment="1">
      <alignment vertical="center" wrapText="1"/>
    </xf>
    <xf numFmtId="189" fontId="3" fillId="0" borderId="0" xfId="1" applyNumberFormat="1" applyFont="1" applyFill="1" applyBorder="1" applyAlignment="1">
      <alignment vertical="center" wrapText="1"/>
    </xf>
    <xf numFmtId="185" fontId="3" fillId="0" borderId="0" xfId="1" applyNumberFormat="1" applyFont="1" applyFill="1" applyBorder="1" applyAlignment="1">
      <alignment horizontal="left" vertical="center"/>
    </xf>
    <xf numFmtId="186" fontId="3" fillId="0" borderId="0" xfId="1" applyNumberFormat="1" applyFont="1" applyFill="1" applyBorder="1" applyAlignment="1">
      <alignment horizontal="left" vertical="center"/>
    </xf>
    <xf numFmtId="187" fontId="3" fillId="0" borderId="0" xfId="1" applyNumberFormat="1" applyFont="1" applyFill="1" applyBorder="1" applyAlignment="1">
      <alignment horizontal="left" vertical="center"/>
    </xf>
    <xf numFmtId="188" fontId="3" fillId="0" borderId="0" xfId="1" applyNumberFormat="1" applyFont="1" applyFill="1" applyBorder="1" applyAlignment="1">
      <alignment horizontal="left" vertical="center"/>
    </xf>
    <xf numFmtId="189" fontId="3" fillId="0" borderId="0" xfId="1" applyNumberFormat="1" applyFont="1" applyFill="1" applyBorder="1" applyAlignment="1">
      <alignment horizontal="left" vertical="center"/>
    </xf>
    <xf numFmtId="190" fontId="3" fillId="0" borderId="0" xfId="1" applyNumberFormat="1" applyFont="1" applyFill="1" applyBorder="1" applyAlignment="1">
      <alignment horizontal="left" vertical="center"/>
    </xf>
    <xf numFmtId="191" fontId="3" fillId="0" borderId="0" xfId="1" applyNumberFormat="1" applyFont="1" applyFill="1" applyBorder="1" applyAlignment="1">
      <alignment vertical="center"/>
    </xf>
    <xf numFmtId="190" fontId="3" fillId="0" borderId="0" xfId="1" applyNumberFormat="1" applyFont="1" applyFill="1" applyBorder="1" applyAlignment="1">
      <alignment horizontal="center" vertical="center"/>
    </xf>
    <xf numFmtId="190" fontId="3" fillId="0" borderId="0" xfId="1" applyNumberFormat="1" applyFont="1" applyFill="1" applyBorder="1" applyAlignment="1">
      <alignment vertical="center"/>
    </xf>
    <xf numFmtId="192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 vertical="center"/>
    </xf>
    <xf numFmtId="185" fontId="3" fillId="0" borderId="0" xfId="1" applyNumberFormat="1" applyFont="1" applyFill="1" applyBorder="1" applyAlignment="1">
      <alignment horizontal="right" vertical="center"/>
    </xf>
    <xf numFmtId="186" fontId="3" fillId="0" borderId="0" xfId="1" applyNumberFormat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vertical="center"/>
    </xf>
    <xf numFmtId="189" fontId="3" fillId="0" borderId="0" xfId="1" applyNumberFormat="1" applyFont="1" applyFill="1" applyBorder="1" applyAlignment="1">
      <alignment vertical="center"/>
    </xf>
    <xf numFmtId="185" fontId="3" fillId="0" borderId="0" xfId="1" applyNumberFormat="1" applyFont="1" applyFill="1" applyBorder="1" applyAlignment="1">
      <alignment vertical="center"/>
    </xf>
    <xf numFmtId="193" fontId="3" fillId="0" borderId="0" xfId="1" applyNumberFormat="1" applyFont="1" applyFill="1" applyBorder="1" applyAlignment="1">
      <alignment vertical="center"/>
    </xf>
    <xf numFmtId="183" fontId="3" fillId="0" borderId="0" xfId="1" applyNumberFormat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horizontal="center" vertical="center" wrapText="1"/>
    </xf>
    <xf numFmtId="20" fontId="3" fillId="0" borderId="0" xfId="1" quotePrefix="1" applyNumberFormat="1" applyFont="1" applyFill="1" applyBorder="1" applyAlignment="1">
      <alignment horizontal="center" vertical="center"/>
    </xf>
    <xf numFmtId="0" fontId="3" fillId="0" borderId="0" xfId="1" quotePrefix="1" applyFont="1" applyFill="1" applyBorder="1" applyAlignment="1">
      <alignment horizontal="center" vertical="center"/>
    </xf>
    <xf numFmtId="192" fontId="10" fillId="0" borderId="0" xfId="2" applyNumberFormat="1" applyFont="1" applyBorder="1" applyAlignment="1" applyProtection="1">
      <alignment horizontal="right" vertical="center"/>
    </xf>
    <xf numFmtId="183" fontId="10" fillId="0" borderId="0" xfId="2" applyNumberFormat="1" applyFont="1" applyBorder="1" applyAlignment="1" applyProtection="1">
      <alignment horizontal="right" vertical="center"/>
    </xf>
    <xf numFmtId="190" fontId="10" fillId="0" borderId="0" xfId="2" applyNumberFormat="1" applyFont="1" applyBorder="1" applyAlignment="1">
      <alignment horizontal="right" vertical="center"/>
    </xf>
    <xf numFmtId="192" fontId="10" fillId="0" borderId="0" xfId="2" applyNumberFormat="1" applyFont="1" applyBorder="1" applyAlignment="1">
      <alignment horizontal="right" vertical="center"/>
    </xf>
    <xf numFmtId="176" fontId="10" fillId="0" borderId="0" xfId="2" applyNumberFormat="1" applyFont="1" applyBorder="1" applyAlignment="1" applyProtection="1">
      <alignment horizontal="right" vertical="center"/>
    </xf>
    <xf numFmtId="190" fontId="10" fillId="0" borderId="0" xfId="2" applyNumberFormat="1" applyFont="1" applyBorder="1" applyAlignment="1" applyProtection="1">
      <alignment horizontal="right" vertical="center"/>
    </xf>
    <xf numFmtId="192" fontId="10" fillId="0" borderId="0" xfId="2" applyNumberFormat="1" applyFont="1" applyFill="1" applyBorder="1" applyAlignment="1" applyProtection="1">
      <alignment horizontal="right" vertical="center"/>
    </xf>
    <xf numFmtId="176" fontId="10" fillId="0" borderId="0" xfId="2" applyNumberFormat="1" applyFont="1" applyFill="1" applyBorder="1" applyAlignment="1" applyProtection="1">
      <alignment horizontal="right" vertical="center"/>
    </xf>
    <xf numFmtId="190" fontId="10" fillId="0" borderId="0" xfId="2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 vertical="center"/>
    </xf>
    <xf numFmtId="190" fontId="10" fillId="0" borderId="0" xfId="2" applyNumberFormat="1" applyFont="1" applyFill="1" applyBorder="1" applyAlignment="1" applyProtection="1">
      <alignment horizontal="right" vertical="center"/>
    </xf>
    <xf numFmtId="186" fontId="10" fillId="0" borderId="0" xfId="2" applyNumberFormat="1" applyFont="1" applyBorder="1" applyAlignment="1" applyProtection="1">
      <alignment horizontal="right" vertical="center"/>
    </xf>
    <xf numFmtId="187" fontId="10" fillId="0" borderId="0" xfId="2" applyNumberFormat="1" applyFont="1" applyBorder="1" applyAlignment="1" applyProtection="1">
      <alignment horizontal="right" vertical="center"/>
    </xf>
    <xf numFmtId="183" fontId="10" fillId="0" borderId="0" xfId="2" applyNumberFormat="1" applyFont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56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>
      <alignment vertical="center"/>
    </xf>
    <xf numFmtId="0" fontId="3" fillId="0" borderId="1" xfId="1" applyFont="1" applyFill="1" applyBorder="1">
      <alignment vertical="center"/>
    </xf>
    <xf numFmtId="0" fontId="3" fillId="0" borderId="1" xfId="1" applyFont="1" applyFill="1" applyBorder="1" applyAlignment="1">
      <alignment vertical="center"/>
    </xf>
    <xf numFmtId="56" fontId="3" fillId="0" borderId="1" xfId="1" applyNumberFormat="1" applyFont="1" applyFill="1" applyBorder="1" applyAlignment="1">
      <alignment vertical="center"/>
    </xf>
    <xf numFmtId="20" fontId="3" fillId="0" borderId="1" xfId="1" applyNumberFormat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vertical="center"/>
    </xf>
    <xf numFmtId="177" fontId="3" fillId="0" borderId="1" xfId="1" applyNumberFormat="1" applyFont="1" applyFill="1" applyBorder="1" applyAlignment="1">
      <alignment vertical="center"/>
    </xf>
    <xf numFmtId="183" fontId="3" fillId="0" borderId="1" xfId="1" applyNumberFormat="1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vertical="center"/>
    </xf>
    <xf numFmtId="178" fontId="3" fillId="0" borderId="1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center" vertical="center"/>
    </xf>
    <xf numFmtId="177" fontId="3" fillId="0" borderId="0" xfId="1" applyNumberFormat="1" applyFont="1" applyFill="1" applyBorder="1" applyAlignment="1">
      <alignment horizontal="right" vertical="center"/>
    </xf>
    <xf numFmtId="183" fontId="3" fillId="0" borderId="0" xfId="1" applyNumberFormat="1" applyFont="1" applyFill="1" applyBorder="1" applyAlignment="1">
      <alignment horizontal="right" vertical="center"/>
    </xf>
    <xf numFmtId="2" fontId="3" fillId="0" borderId="0" xfId="1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vertical="center" wrapText="1"/>
    </xf>
    <xf numFmtId="176" fontId="3" fillId="0" borderId="2" xfId="1" applyNumberFormat="1" applyFont="1" applyFill="1" applyBorder="1" applyAlignment="1">
      <alignment vertical="center" wrapText="1"/>
    </xf>
    <xf numFmtId="177" fontId="3" fillId="0" borderId="2" xfId="1" applyNumberFormat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0" fontId="7" fillId="0" borderId="2" xfId="2" applyFont="1" applyFill="1" applyBorder="1" applyAlignment="1">
      <alignment vertical="center" wrapText="1"/>
    </xf>
    <xf numFmtId="178" fontId="3" fillId="0" borderId="2" xfId="1" applyNumberFormat="1" applyFont="1" applyFill="1" applyBorder="1" applyAlignment="1">
      <alignment vertical="center" wrapText="1"/>
    </xf>
    <xf numFmtId="179" fontId="3" fillId="0" borderId="2" xfId="1" applyNumberFormat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vertical="center"/>
    </xf>
    <xf numFmtId="177" fontId="10" fillId="0" borderId="2" xfId="1" applyNumberFormat="1" applyFont="1" applyFill="1" applyBorder="1" applyAlignment="1">
      <alignment vertical="center"/>
    </xf>
    <xf numFmtId="176" fontId="10" fillId="0" borderId="2" xfId="1" applyNumberFormat="1" applyFont="1" applyFill="1" applyBorder="1" applyAlignment="1">
      <alignment horizontal="left" vertical="center"/>
    </xf>
    <xf numFmtId="177" fontId="3" fillId="0" borderId="2" xfId="1" applyNumberFormat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" xfId="2" applyFont="1" applyFill="1" applyBorder="1" applyAlignment="1">
      <alignment horizontal="left" vertical="center"/>
    </xf>
    <xf numFmtId="176" fontId="3" fillId="0" borderId="2" xfId="1" applyNumberFormat="1" applyFont="1" applyFill="1" applyBorder="1" applyAlignment="1">
      <alignment horizontal="left" vertical="center"/>
    </xf>
    <xf numFmtId="178" fontId="3" fillId="0" borderId="2" xfId="1" applyNumberFormat="1" applyFont="1" applyFill="1" applyBorder="1" applyAlignment="1">
      <alignment horizontal="left" vertical="center"/>
    </xf>
    <xf numFmtId="179" fontId="10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>
      <alignment vertical="center"/>
    </xf>
    <xf numFmtId="0" fontId="3" fillId="0" borderId="2" xfId="1" applyNumberFormat="1" applyFont="1" applyFill="1" applyBorder="1">
      <alignment vertical="center"/>
    </xf>
    <xf numFmtId="194" fontId="3" fillId="0" borderId="2" xfId="1" applyNumberFormat="1" applyFont="1" applyFill="1" applyBorder="1">
      <alignment vertical="center"/>
    </xf>
    <xf numFmtId="20" fontId="3" fillId="0" borderId="2" xfId="1" applyNumberFormat="1" applyFont="1" applyFill="1" applyBorder="1">
      <alignment vertical="center"/>
    </xf>
    <xf numFmtId="0" fontId="3" fillId="0" borderId="2" xfId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vertical="center"/>
    </xf>
    <xf numFmtId="183" fontId="3" fillId="0" borderId="2" xfId="1" applyNumberFormat="1" applyFont="1" applyFill="1" applyBorder="1" applyAlignment="1">
      <alignment vertical="center"/>
    </xf>
    <xf numFmtId="177" fontId="3" fillId="0" borderId="2" xfId="1" applyNumberFormat="1" applyFont="1" applyFill="1" applyBorder="1" applyAlignment="1">
      <alignment vertical="center"/>
    </xf>
    <xf numFmtId="0" fontId="3" fillId="0" borderId="2" xfId="1" applyFont="1" applyFill="1" applyBorder="1" applyAlignment="1">
      <alignment vertical="center"/>
    </xf>
    <xf numFmtId="181" fontId="3" fillId="0" borderId="2" xfId="1" applyNumberFormat="1" applyFont="1" applyFill="1" applyBorder="1" applyAlignment="1">
      <alignment vertical="center"/>
    </xf>
    <xf numFmtId="178" fontId="3" fillId="0" borderId="2" xfId="1" applyNumberFormat="1" applyFont="1" applyFill="1" applyBorder="1" applyAlignment="1">
      <alignment vertical="center"/>
    </xf>
    <xf numFmtId="179" fontId="3" fillId="0" borderId="2" xfId="1" applyNumberFormat="1" applyFont="1" applyFill="1" applyBorder="1" applyAlignment="1">
      <alignment vertical="center"/>
    </xf>
    <xf numFmtId="182" fontId="3" fillId="0" borderId="2" xfId="1" applyNumberFormat="1" applyFont="1" applyFill="1" applyBorder="1" applyAlignment="1">
      <alignment vertical="center"/>
    </xf>
    <xf numFmtId="178" fontId="3" fillId="0" borderId="2" xfId="1" applyNumberFormat="1" applyFont="1" applyFill="1" applyBorder="1">
      <alignment vertical="center"/>
    </xf>
    <xf numFmtId="181" fontId="3" fillId="0" borderId="2" xfId="1" applyNumberFormat="1" applyFont="1" applyFill="1" applyBorder="1">
      <alignment vertical="center"/>
    </xf>
    <xf numFmtId="0" fontId="3" fillId="0" borderId="2" xfId="1" applyNumberFormat="1" applyFont="1" applyBorder="1" applyAlignment="1">
      <alignment horizontal="right" vertical="center"/>
    </xf>
    <xf numFmtId="2" fontId="3" fillId="0" borderId="2" xfId="1" applyNumberFormat="1" applyFont="1" applyFill="1" applyBorder="1">
      <alignment vertical="center"/>
    </xf>
    <xf numFmtId="182" fontId="3" fillId="0" borderId="2" xfId="1" applyNumberFormat="1" applyFont="1" applyFill="1" applyBorder="1">
      <alignment vertical="center"/>
    </xf>
    <xf numFmtId="0" fontId="3" fillId="0" borderId="2" xfId="3" applyNumberFormat="1" applyFont="1" applyFill="1" applyBorder="1" applyAlignment="1">
      <alignment horizontal="right" vertical="center"/>
    </xf>
    <xf numFmtId="0" fontId="3" fillId="0" borderId="2" xfId="1" applyFont="1" applyFill="1" applyBorder="1" applyAlignment="1">
      <alignment horizontal="right" vertical="center"/>
    </xf>
    <xf numFmtId="0" fontId="15" fillId="0" borderId="2" xfId="1" applyNumberFormat="1" applyFont="1" applyFill="1" applyBorder="1">
      <alignment vertical="center"/>
    </xf>
    <xf numFmtId="1" fontId="3" fillId="0" borderId="2" xfId="1" applyNumberFormat="1" applyFont="1" applyFill="1" applyBorder="1" applyAlignment="1">
      <alignment horizontal="right" vertical="center"/>
    </xf>
    <xf numFmtId="195" fontId="3" fillId="0" borderId="0" xfId="1" applyNumberFormat="1" applyFont="1" applyFill="1" applyBorder="1" applyAlignment="1">
      <alignment vertical="center" wrapText="1"/>
    </xf>
    <xf numFmtId="195" fontId="3" fillId="0" borderId="0" xfId="1" applyNumberFormat="1" applyFont="1" applyFill="1" applyBorder="1" applyAlignment="1">
      <alignment horizontal="left" vertical="center"/>
    </xf>
    <xf numFmtId="195" fontId="3" fillId="0" borderId="0" xfId="1" applyNumberFormat="1" applyFont="1" applyFill="1" applyBorder="1" applyAlignment="1">
      <alignment vertical="center"/>
    </xf>
    <xf numFmtId="182" fontId="3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right" vertical="center" wrapText="1"/>
    </xf>
    <xf numFmtId="196" fontId="3" fillId="0" borderId="0" xfId="1" applyNumberFormat="1" applyFont="1" applyFill="1" applyBorder="1" applyAlignment="1">
      <alignment vertical="center" wrapText="1"/>
    </xf>
    <xf numFmtId="197" fontId="3" fillId="0" borderId="0" xfId="1" applyNumberFormat="1" applyFont="1" applyFill="1" applyBorder="1" applyAlignment="1">
      <alignment vertical="center" wrapText="1"/>
    </xf>
    <xf numFmtId="198" fontId="3" fillId="0" borderId="0" xfId="1" applyNumberFormat="1" applyFont="1" applyFill="1" applyBorder="1" applyAlignment="1">
      <alignment vertical="center" wrapText="1"/>
    </xf>
    <xf numFmtId="199" fontId="3" fillId="0" borderId="0" xfId="1" applyNumberFormat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 wrapText="1"/>
    </xf>
    <xf numFmtId="198" fontId="9" fillId="0" borderId="0" xfId="1" applyNumberFormat="1" applyFont="1" applyFill="1" applyBorder="1" applyAlignment="1">
      <alignment vertical="center" wrapText="1"/>
    </xf>
    <xf numFmtId="197" fontId="9" fillId="0" borderId="0" xfId="1" applyNumberFormat="1" applyFont="1" applyFill="1" applyBorder="1" applyAlignment="1">
      <alignment vertical="center" wrapText="1"/>
    </xf>
    <xf numFmtId="200" fontId="9" fillId="0" borderId="0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horizontal="right" vertical="center"/>
    </xf>
    <xf numFmtId="196" fontId="3" fillId="0" borderId="0" xfId="1" applyNumberFormat="1" applyFont="1" applyFill="1" applyBorder="1" applyAlignment="1">
      <alignment horizontal="left" vertical="center"/>
    </xf>
    <xf numFmtId="197" fontId="3" fillId="0" borderId="0" xfId="1" applyNumberFormat="1" applyFont="1" applyFill="1" applyBorder="1" applyAlignment="1">
      <alignment horizontal="left" vertical="center"/>
    </xf>
    <xf numFmtId="198" fontId="3" fillId="0" borderId="0" xfId="1" applyNumberFormat="1" applyFont="1" applyFill="1" applyBorder="1" applyAlignment="1">
      <alignment horizontal="left" vertical="center"/>
    </xf>
    <xf numFmtId="199" fontId="3" fillId="0" borderId="0" xfId="1" applyNumberFormat="1" applyFont="1" applyFill="1" applyBorder="1" applyAlignment="1">
      <alignment horizontal="left" vertical="center"/>
    </xf>
    <xf numFmtId="176" fontId="9" fillId="0" borderId="0" xfId="1" applyNumberFormat="1" applyFont="1" applyFill="1" applyBorder="1" applyAlignment="1">
      <alignment horizontal="left" vertical="center"/>
    </xf>
    <xf numFmtId="198" fontId="9" fillId="0" borderId="0" xfId="1" applyNumberFormat="1" applyFont="1" applyFill="1" applyBorder="1" applyAlignment="1">
      <alignment horizontal="left" vertical="center"/>
    </xf>
    <xf numFmtId="197" fontId="9" fillId="0" borderId="0" xfId="1" applyNumberFormat="1" applyFont="1" applyFill="1" applyBorder="1" applyAlignment="1">
      <alignment horizontal="left" vertical="center"/>
    </xf>
    <xf numFmtId="200" fontId="9" fillId="0" borderId="0" xfId="1" applyNumberFormat="1" applyFont="1" applyFill="1" applyBorder="1" applyAlignment="1">
      <alignment horizontal="left" vertical="center"/>
    </xf>
    <xf numFmtId="0" fontId="10" fillId="0" borderId="0" xfId="1" applyNumberFormat="1" applyFont="1" applyFill="1" applyBorder="1" applyAlignment="1">
      <alignment vertical="center"/>
    </xf>
    <xf numFmtId="193" fontId="10" fillId="0" borderId="0" xfId="1" applyNumberFormat="1" applyFont="1" applyFill="1" applyBorder="1" applyAlignment="1" applyProtection="1">
      <alignment horizontal="right" shrinkToFit="1"/>
      <protection locked="0"/>
    </xf>
    <xf numFmtId="20" fontId="10" fillId="0" borderId="0" xfId="1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Border="1" applyAlignment="1">
      <alignment horizontal="center" vertical="center"/>
    </xf>
    <xf numFmtId="176" fontId="10" fillId="0" borderId="0" xfId="1" applyNumberFormat="1" applyFont="1" applyFill="1" applyBorder="1" applyAlignment="1">
      <alignment vertical="center"/>
    </xf>
    <xf numFmtId="196" fontId="10" fillId="0" borderId="0" xfId="1" applyNumberFormat="1" applyFont="1" applyFill="1" applyBorder="1" applyAlignment="1" applyProtection="1">
      <protection locked="0"/>
    </xf>
    <xf numFmtId="201" fontId="10" fillId="0" borderId="0" xfId="1" applyNumberFormat="1" applyFont="1" applyFill="1" applyBorder="1" applyAlignment="1" applyProtection="1">
      <alignment horizontal="right"/>
      <protection locked="0"/>
    </xf>
    <xf numFmtId="196" fontId="10" fillId="0" borderId="0" xfId="1" applyNumberFormat="1" applyFont="1" applyFill="1" applyBorder="1" applyAlignment="1"/>
    <xf numFmtId="197" fontId="10" fillId="0" borderId="0" xfId="1" applyNumberFormat="1" applyFont="1" applyFill="1" applyBorder="1" applyAlignment="1" applyProtection="1">
      <protection locked="0"/>
    </xf>
    <xf numFmtId="178" fontId="10" fillId="0" borderId="0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 applyProtection="1">
      <alignment horizontal="right"/>
      <protection locked="0"/>
    </xf>
    <xf numFmtId="199" fontId="10" fillId="0" borderId="0" xfId="1" applyNumberFormat="1" applyFont="1" applyFill="1" applyBorder="1" applyAlignment="1" applyProtection="1">
      <protection locked="0"/>
    </xf>
    <xf numFmtId="197" fontId="10" fillId="0" borderId="0" xfId="1" applyNumberFormat="1" applyFont="1" applyFill="1" applyBorder="1" applyAlignment="1" applyProtection="1">
      <alignment horizontal="right"/>
      <protection locked="0"/>
    </xf>
    <xf numFmtId="0" fontId="9" fillId="0" borderId="0" xfId="1" applyFont="1" applyFill="1" applyBorder="1" applyAlignment="1">
      <alignment horizontal="right" vertical="center"/>
    </xf>
    <xf numFmtId="186" fontId="10" fillId="0" borderId="0" xfId="1" applyNumberFormat="1" applyFont="1" applyFill="1" applyBorder="1" applyAlignment="1" applyProtection="1">
      <protection locked="0"/>
    </xf>
    <xf numFmtId="179" fontId="10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198" fontId="9" fillId="0" borderId="0" xfId="1" applyNumberFormat="1" applyFont="1" applyFill="1" applyBorder="1" applyAlignment="1">
      <alignment vertical="center"/>
    </xf>
    <xf numFmtId="197" fontId="9" fillId="0" borderId="0" xfId="1" applyNumberFormat="1" applyFont="1" applyFill="1" applyBorder="1" applyAlignment="1" applyProtection="1">
      <alignment horizontal="right"/>
      <protection locked="0"/>
    </xf>
    <xf numFmtId="200" fontId="9" fillId="0" borderId="0" xfId="1" applyNumberFormat="1" applyFont="1" applyFill="1" applyBorder="1" applyAlignment="1" applyProtection="1">
      <alignment horizontal="right"/>
      <protection locked="0"/>
    </xf>
    <xf numFmtId="198" fontId="10" fillId="0" borderId="0" xfId="1" applyNumberFormat="1" applyFont="1" applyFill="1" applyBorder="1" applyAlignment="1" applyProtection="1">
      <protection locked="0"/>
    </xf>
    <xf numFmtId="198" fontId="9" fillId="0" borderId="0" xfId="1" applyNumberFormat="1" applyFont="1" applyFill="1" applyBorder="1" applyAlignment="1" applyProtection="1">
      <alignment horizontal="right"/>
      <protection locked="0"/>
    </xf>
    <xf numFmtId="193" fontId="10" fillId="0" borderId="0" xfId="1" applyNumberFormat="1" applyFont="1" applyFill="1" applyBorder="1" applyAlignment="1" applyProtection="1">
      <alignment horizontal="right"/>
      <protection locked="0"/>
    </xf>
    <xf numFmtId="196" fontId="10" fillId="0" borderId="0" xfId="1" applyNumberFormat="1" applyFont="1" applyFill="1" applyBorder="1" applyAlignment="1" applyProtection="1">
      <alignment horizontal="right"/>
      <protection locked="0"/>
    </xf>
    <xf numFmtId="196" fontId="10" fillId="0" borderId="0" xfId="1" applyNumberFormat="1" applyFont="1" applyFill="1" applyBorder="1" applyAlignment="1">
      <alignment horizontal="right"/>
    </xf>
    <xf numFmtId="0" fontId="10" fillId="0" borderId="0" xfId="1" applyNumberFormat="1" applyFont="1" applyFill="1" applyBorder="1" applyAlignment="1" applyProtection="1">
      <alignment horizontal="right"/>
      <protection locked="0"/>
    </xf>
    <xf numFmtId="196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protection locked="0"/>
    </xf>
    <xf numFmtId="198" fontId="9" fillId="0" borderId="0" xfId="1" applyNumberFormat="1" applyFont="1" applyFill="1" applyBorder="1" applyAlignment="1" applyProtection="1">
      <protection locked="0"/>
    </xf>
    <xf numFmtId="199" fontId="10" fillId="0" borderId="0" xfId="1" applyNumberFormat="1" applyFont="1" applyFill="1" applyBorder="1" applyAlignment="1" applyProtection="1">
      <alignment horizontal="right"/>
      <protection locked="0"/>
    </xf>
    <xf numFmtId="22" fontId="10" fillId="0" borderId="0" xfId="1" applyNumberFormat="1" applyFont="1" applyFill="1" applyBorder="1" applyAlignment="1" applyProtection="1">
      <alignment horizontal="right"/>
      <protection locked="0"/>
    </xf>
    <xf numFmtId="202" fontId="10" fillId="0" borderId="0" xfId="1" applyNumberFormat="1" applyFont="1" applyFill="1" applyBorder="1" applyAlignment="1" applyProtection="1">
      <alignment horizontal="right"/>
      <protection locked="0"/>
    </xf>
    <xf numFmtId="202" fontId="10" fillId="0" borderId="0" xfId="1" applyNumberFormat="1" applyFont="1" applyFill="1" applyBorder="1" applyAlignment="1" applyProtection="1">
      <alignment horizontal="right" shrinkToFit="1"/>
      <protection locked="0"/>
    </xf>
    <xf numFmtId="181" fontId="10" fillId="0" borderId="0" xfId="1" applyNumberFormat="1" applyFont="1" applyFill="1" applyBorder="1" applyAlignment="1" applyProtection="1">
      <alignment horizontal="right"/>
      <protection locked="0"/>
    </xf>
    <xf numFmtId="0" fontId="10" fillId="0" borderId="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 applyProtection="1">
      <alignment horizontal="right"/>
      <protection locked="0"/>
    </xf>
    <xf numFmtId="178" fontId="10" fillId="0" borderId="0" xfId="1" applyNumberFormat="1" applyFont="1" applyFill="1" applyBorder="1" applyAlignment="1" applyProtection="1">
      <protection locked="0"/>
    </xf>
    <xf numFmtId="182" fontId="10" fillId="0" borderId="0" xfId="1" applyNumberFormat="1" applyFont="1" applyFill="1" applyBorder="1" applyAlignment="1" applyProtection="1">
      <alignment horizontal="right"/>
      <protection locked="0"/>
    </xf>
    <xf numFmtId="187" fontId="10" fillId="0" borderId="0" xfId="1" applyNumberFormat="1" applyFont="1" applyFill="1" applyBorder="1" applyAlignment="1" applyProtection="1">
      <protection locked="0"/>
    </xf>
    <xf numFmtId="0" fontId="10" fillId="0" borderId="0" xfId="1" applyFont="1" applyFill="1" applyBorder="1" applyAlignment="1" applyProtection="1">
      <protection locked="0"/>
    </xf>
    <xf numFmtId="176" fontId="10" fillId="0" borderId="0" xfId="1" applyNumberFormat="1" applyFont="1" applyFill="1" applyBorder="1" applyAlignment="1" applyProtection="1">
      <protection locked="0"/>
    </xf>
    <xf numFmtId="182" fontId="10" fillId="0" borderId="0" xfId="1" applyNumberFormat="1" applyFont="1" applyFill="1" applyBorder="1" applyAlignment="1" applyProtection="1">
      <protection locked="0"/>
    </xf>
    <xf numFmtId="2" fontId="10" fillId="0" borderId="0" xfId="1" applyNumberFormat="1" applyFont="1" applyFill="1" applyBorder="1" applyAlignment="1" applyProtection="1">
      <protection locked="0"/>
    </xf>
    <xf numFmtId="177" fontId="10" fillId="0" borderId="0" xfId="1" applyNumberFormat="1" applyFont="1" applyFill="1" applyBorder="1" applyAlignment="1" applyProtection="1">
      <protection locked="0"/>
    </xf>
    <xf numFmtId="196" fontId="10" fillId="2" borderId="0" xfId="1" applyNumberFormat="1" applyFont="1" applyFill="1" applyBorder="1" applyAlignment="1" applyProtection="1">
      <alignment horizontal="right"/>
      <protection locked="0"/>
    </xf>
    <xf numFmtId="181" fontId="10" fillId="0" borderId="0" xfId="1" applyNumberFormat="1" applyFont="1" applyFill="1" applyBorder="1" applyAlignment="1" applyProtection="1">
      <protection locked="0"/>
    </xf>
    <xf numFmtId="197" fontId="10" fillId="0" borderId="0" xfId="1" applyNumberFormat="1" applyFont="1" applyFill="1" applyBorder="1" applyAlignment="1"/>
    <xf numFmtId="198" fontId="3" fillId="0" borderId="0" xfId="1" applyNumberFormat="1" applyFont="1" applyFill="1" applyBorder="1" applyAlignment="1">
      <alignment vertical="center"/>
    </xf>
    <xf numFmtId="199" fontId="3" fillId="0" borderId="0" xfId="1" applyNumberFormat="1" applyFont="1" applyFill="1" applyBorder="1" applyAlignment="1">
      <alignment vertical="center"/>
    </xf>
    <xf numFmtId="197" fontId="3" fillId="0" borderId="0" xfId="1" applyNumberFormat="1" applyFont="1" applyFill="1" applyBorder="1" applyAlignment="1">
      <alignment vertical="center"/>
    </xf>
    <xf numFmtId="196" fontId="3" fillId="0" borderId="0" xfId="1" applyNumberFormat="1" applyFont="1" applyFill="1" applyBorder="1" applyAlignment="1">
      <alignment vertical="center"/>
    </xf>
    <xf numFmtId="197" fontId="9" fillId="0" borderId="0" xfId="1" applyNumberFormat="1" applyFont="1" applyFill="1" applyBorder="1" applyAlignment="1">
      <alignment vertical="center"/>
    </xf>
    <xf numFmtId="200" fontId="9" fillId="0" borderId="0" xfId="1" applyNumberFormat="1" applyFont="1" applyFill="1" applyBorder="1" applyAlignment="1">
      <alignment vertical="center"/>
    </xf>
    <xf numFmtId="197" fontId="10" fillId="0" borderId="0" xfId="1" applyNumberFormat="1" applyFont="1" applyFill="1" applyBorder="1" applyAlignment="1">
      <alignment horizontal="right"/>
    </xf>
    <xf numFmtId="198" fontId="10" fillId="0" borderId="0" xfId="1" applyNumberFormat="1" applyFont="1" applyFill="1" applyBorder="1" applyAlignment="1">
      <alignment vertical="center"/>
    </xf>
    <xf numFmtId="199" fontId="10" fillId="0" borderId="0" xfId="1" applyNumberFormat="1" applyFont="1" applyFill="1" applyBorder="1" applyAlignment="1">
      <alignment vertical="center"/>
    </xf>
    <xf numFmtId="197" fontId="10" fillId="0" borderId="0" xfId="1" applyNumberFormat="1" applyFont="1" applyFill="1" applyBorder="1" applyAlignment="1">
      <alignment vertical="center"/>
    </xf>
    <xf numFmtId="196" fontId="10" fillId="0" borderId="0" xfId="1" applyNumberFormat="1" applyFont="1" applyFill="1" applyBorder="1" applyAlignment="1">
      <alignment vertical="center"/>
    </xf>
    <xf numFmtId="0" fontId="7" fillId="0" borderId="0" xfId="4" applyFont="1" applyFill="1" applyBorder="1" applyAlignment="1">
      <alignment vertical="center" wrapText="1"/>
    </xf>
    <xf numFmtId="179" fontId="3" fillId="0" borderId="0" xfId="1" applyNumberFormat="1" applyFont="1" applyFill="1" applyBorder="1" applyAlignment="1">
      <alignment horizontal="left" vertical="center"/>
    </xf>
    <xf numFmtId="183" fontId="3" fillId="0" borderId="0" xfId="1" applyNumberFormat="1" applyFont="1" applyFill="1" applyBorder="1" applyAlignment="1">
      <alignment horizontal="left" vertical="center"/>
    </xf>
    <xf numFmtId="2" fontId="3" fillId="0" borderId="0" xfId="1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center"/>
    </xf>
    <xf numFmtId="181" fontId="3" fillId="0" borderId="0" xfId="1" applyNumberFormat="1" applyFont="1" applyFill="1" applyBorder="1" applyAlignment="1">
      <alignment horizontal="left" vertical="center"/>
    </xf>
    <xf numFmtId="182" fontId="3" fillId="0" borderId="0" xfId="1" applyNumberFormat="1" applyFont="1" applyFill="1" applyBorder="1" applyAlignment="1">
      <alignment horizontal="left" vertical="center"/>
    </xf>
    <xf numFmtId="178" fontId="10" fillId="0" borderId="0" xfId="1" applyNumberFormat="1" applyFont="1" applyFill="1" applyBorder="1" applyAlignment="1">
      <alignment horizontal="left" vertical="center"/>
    </xf>
    <xf numFmtId="2" fontId="10" fillId="0" borderId="0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>
      <alignment vertical="center"/>
    </xf>
    <xf numFmtId="176" fontId="3" fillId="3" borderId="0" xfId="1" applyNumberFormat="1" applyFont="1" applyFill="1" applyBorder="1" applyAlignment="1">
      <alignment vertical="center"/>
    </xf>
    <xf numFmtId="177" fontId="3" fillId="3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0" borderId="0" xfId="1" applyFont="1" applyAlignment="1">
      <alignment horizontal="right" vertical="center"/>
    </xf>
    <xf numFmtId="178" fontId="3" fillId="3" borderId="0" xfId="1" applyNumberFormat="1" applyFont="1" applyFill="1" applyBorder="1" applyAlignment="1">
      <alignment vertical="center"/>
    </xf>
    <xf numFmtId="179" fontId="3" fillId="3" borderId="0" xfId="1" applyNumberFormat="1" applyFont="1" applyFill="1" applyBorder="1" applyAlignment="1">
      <alignment vertical="center"/>
    </xf>
    <xf numFmtId="0" fontId="3" fillId="0" borderId="0" xfId="1" applyFont="1" applyFill="1" applyAlignment="1">
      <alignment horizontal="right" vertical="center"/>
    </xf>
    <xf numFmtId="20" fontId="3" fillId="0" borderId="0" xfId="1" quotePrefix="1" applyNumberFormat="1" applyFont="1" applyFill="1" applyBorder="1" applyAlignment="1">
      <alignment horizontal="right" vertical="center"/>
    </xf>
    <xf numFmtId="0" fontId="10" fillId="0" borderId="2" xfId="2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195" fontId="3" fillId="0" borderId="0" xfId="1" applyNumberFormat="1" applyFont="1" applyBorder="1" applyAlignment="1"/>
    <xf numFmtId="194" fontId="3" fillId="0" borderId="0" xfId="1" applyNumberFormat="1" applyFont="1" applyFill="1" applyBorder="1">
      <alignment vertical="center"/>
    </xf>
    <xf numFmtId="20" fontId="3" fillId="0" borderId="0" xfId="1" applyNumberFormat="1" applyFont="1" applyFill="1" applyBorder="1">
      <alignment vertical="center"/>
    </xf>
    <xf numFmtId="176" fontId="3" fillId="0" borderId="0" xfId="1" applyNumberFormat="1" applyFont="1" applyFill="1" applyBorder="1">
      <alignment vertical="center"/>
    </xf>
    <xf numFmtId="178" fontId="3" fillId="0" borderId="0" xfId="1" applyNumberFormat="1" applyFont="1" applyFill="1" applyBorder="1">
      <alignment vertical="center"/>
    </xf>
    <xf numFmtId="177" fontId="3" fillId="0" borderId="0" xfId="1" applyNumberFormat="1" applyFont="1" applyFill="1" applyBorder="1">
      <alignment vertical="center"/>
    </xf>
    <xf numFmtId="179" fontId="3" fillId="0" borderId="0" xfId="1" applyNumberFormat="1" applyFont="1" applyFill="1" applyBorder="1">
      <alignment vertical="center"/>
    </xf>
    <xf numFmtId="2" fontId="3" fillId="0" borderId="0" xfId="1" applyNumberFormat="1" applyFont="1" applyFill="1" applyBorder="1" applyAlignment="1">
      <alignment horizontal="right" vertical="center"/>
    </xf>
    <xf numFmtId="203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right" vertical="center" readingOrder="2"/>
    </xf>
    <xf numFmtId="0" fontId="3" fillId="0" borderId="3" xfId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vertical="center" wrapText="1"/>
    </xf>
    <xf numFmtId="176" fontId="3" fillId="0" borderId="3" xfId="1" applyNumberFormat="1" applyFont="1" applyFill="1" applyBorder="1" applyAlignment="1">
      <alignment vertical="center" wrapText="1"/>
    </xf>
    <xf numFmtId="176" fontId="3" fillId="0" borderId="4" xfId="1" applyNumberFormat="1" applyFont="1" applyFill="1" applyBorder="1" applyAlignment="1">
      <alignment vertical="center" wrapText="1"/>
    </xf>
    <xf numFmtId="177" fontId="3" fillId="0" borderId="4" xfId="1" applyNumberFormat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0" fontId="7" fillId="0" borderId="4" xfId="2" applyFont="1" applyFill="1" applyBorder="1" applyAlignment="1">
      <alignment vertical="center" wrapText="1"/>
    </xf>
    <xf numFmtId="178" fontId="3" fillId="0" borderId="4" xfId="1" applyNumberFormat="1" applyFont="1" applyFill="1" applyBorder="1" applyAlignment="1">
      <alignment vertical="center" wrapText="1"/>
    </xf>
    <xf numFmtId="177" fontId="3" fillId="0" borderId="3" xfId="1" applyNumberFormat="1" applyFont="1" applyFill="1" applyBorder="1" applyAlignment="1">
      <alignment vertical="center" wrapText="1"/>
    </xf>
    <xf numFmtId="179" fontId="3" fillId="0" borderId="3" xfId="1" applyNumberFormat="1" applyFont="1" applyFill="1" applyBorder="1" applyAlignment="1">
      <alignment vertical="center" wrapText="1"/>
    </xf>
    <xf numFmtId="0" fontId="3" fillId="0" borderId="5" xfId="1" applyFont="1" applyFill="1" applyBorder="1" applyAlignment="1">
      <alignment horizontal="left" vertical="center"/>
    </xf>
    <xf numFmtId="0" fontId="3" fillId="0" borderId="5" xfId="1" applyNumberFormat="1" applyFont="1" applyFill="1" applyBorder="1" applyAlignment="1">
      <alignment horizontal="left" vertical="center"/>
    </xf>
    <xf numFmtId="0" fontId="3" fillId="0" borderId="5" xfId="1" applyNumberFormat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176" fontId="10" fillId="0" borderId="5" xfId="1" applyNumberFormat="1" applyFont="1" applyFill="1" applyBorder="1" applyAlignment="1">
      <alignment horizontal="left" vertical="center"/>
    </xf>
    <xf numFmtId="177" fontId="3" fillId="0" borderId="5" xfId="1" applyNumberFormat="1" applyFont="1" applyFill="1" applyBorder="1" applyAlignment="1">
      <alignment horizontal="left" vertical="center"/>
    </xf>
    <xf numFmtId="0" fontId="10" fillId="0" borderId="5" xfId="1" applyFont="1" applyFill="1" applyBorder="1" applyAlignment="1">
      <alignment horizontal="left" vertical="center"/>
    </xf>
    <xf numFmtId="0" fontId="10" fillId="0" borderId="5" xfId="2" applyFont="1" applyFill="1" applyBorder="1" applyAlignment="1">
      <alignment horizontal="left" vertical="center"/>
    </xf>
    <xf numFmtId="176" fontId="3" fillId="0" borderId="5" xfId="1" applyNumberFormat="1" applyFont="1" applyFill="1" applyBorder="1" applyAlignment="1">
      <alignment horizontal="left" vertical="center"/>
    </xf>
    <xf numFmtId="178" fontId="3" fillId="0" borderId="5" xfId="1" applyNumberFormat="1" applyFont="1" applyFill="1" applyBorder="1" applyAlignment="1">
      <alignment horizontal="left" vertical="center"/>
    </xf>
    <xf numFmtId="179" fontId="10" fillId="0" borderId="5" xfId="1" applyNumberFormat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vertical="center"/>
    </xf>
    <xf numFmtId="0" fontId="3" fillId="0" borderId="4" xfId="1" applyNumberFormat="1" applyFont="1" applyFill="1" applyBorder="1" applyAlignment="1">
      <alignment vertical="center"/>
    </xf>
    <xf numFmtId="0" fontId="3" fillId="0" borderId="6" xfId="1" applyNumberFormat="1" applyFont="1" applyFill="1" applyBorder="1" applyAlignment="1">
      <alignment vertical="center"/>
    </xf>
    <xf numFmtId="20" fontId="3" fillId="0" borderId="4" xfId="1" applyNumberFormat="1" applyFont="1" applyFill="1" applyBorder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vertical="center"/>
    </xf>
    <xf numFmtId="177" fontId="3" fillId="0" borderId="4" xfId="1" applyNumberFormat="1" applyFont="1" applyFill="1" applyBorder="1" applyAlignment="1">
      <alignment horizontal="right" vertical="center"/>
    </xf>
    <xf numFmtId="177" fontId="3" fillId="0" borderId="4" xfId="1" applyNumberFormat="1" applyFont="1" applyFill="1" applyBorder="1" applyAlignment="1">
      <alignment vertical="center"/>
    </xf>
    <xf numFmtId="0" fontId="3" fillId="0" borderId="4" xfId="1" applyFont="1" applyFill="1" applyBorder="1" applyAlignment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8" fontId="3" fillId="0" borderId="4" xfId="1" applyNumberFormat="1" applyFont="1" applyFill="1" applyBorder="1" applyAlignment="1">
      <alignment horizontal="right" vertical="center"/>
    </xf>
    <xf numFmtId="179" fontId="3" fillId="0" borderId="4" xfId="1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vertical="center"/>
    </xf>
    <xf numFmtId="20" fontId="3" fillId="0" borderId="6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center" vertical="center"/>
    </xf>
    <xf numFmtId="176" fontId="3" fillId="0" borderId="6" xfId="1" applyNumberFormat="1" applyFont="1" applyFill="1" applyBorder="1" applyAlignment="1">
      <alignment vertical="center"/>
    </xf>
    <xf numFmtId="177" fontId="3" fillId="0" borderId="6" xfId="1" applyNumberFormat="1" applyFont="1" applyFill="1" applyBorder="1" applyAlignment="1">
      <alignment horizontal="right" vertical="center"/>
    </xf>
    <xf numFmtId="177" fontId="3" fillId="0" borderId="6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176" fontId="3" fillId="0" borderId="6" xfId="1" applyNumberFormat="1" applyFont="1" applyFill="1" applyBorder="1" applyAlignment="1">
      <alignment horizontal="right" vertical="center"/>
    </xf>
    <xf numFmtId="178" fontId="3" fillId="0" borderId="6" xfId="1" applyNumberFormat="1" applyFont="1" applyFill="1" applyBorder="1" applyAlignment="1">
      <alignment horizontal="right" vertical="center"/>
    </xf>
    <xf numFmtId="179" fontId="3" fillId="0" borderId="6" xfId="1" applyNumberFormat="1" applyFont="1" applyFill="1" applyBorder="1" applyAlignment="1">
      <alignment horizontal="right" vertical="center"/>
    </xf>
    <xf numFmtId="0" fontId="3" fillId="0" borderId="7" xfId="1" applyFont="1" applyFill="1" applyBorder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20" fontId="3" fillId="0" borderId="7" xfId="1" applyNumberFormat="1" applyFont="1" applyFill="1" applyBorder="1" applyAlignment="1">
      <alignment vertical="center"/>
    </xf>
    <xf numFmtId="0" fontId="3" fillId="0" borderId="7" xfId="1" applyFont="1" applyFill="1" applyBorder="1" applyAlignment="1">
      <alignment horizontal="center" vertical="center"/>
    </xf>
    <xf numFmtId="176" fontId="3" fillId="0" borderId="7" xfId="1" applyNumberFormat="1" applyFont="1" applyFill="1" applyBorder="1" applyAlignment="1">
      <alignment vertical="center"/>
    </xf>
    <xf numFmtId="177" fontId="3" fillId="0" borderId="7" xfId="1" applyNumberFormat="1" applyFont="1" applyFill="1" applyBorder="1" applyAlignment="1">
      <alignment horizontal="right" vertical="center"/>
    </xf>
    <xf numFmtId="177" fontId="3" fillId="0" borderId="7" xfId="1" applyNumberFormat="1" applyFont="1" applyFill="1" applyBorder="1" applyAlignment="1">
      <alignment vertical="center"/>
    </xf>
    <xf numFmtId="0" fontId="3" fillId="0" borderId="7" xfId="1" applyFont="1" applyFill="1" applyBorder="1" applyAlignment="1">
      <alignment horizontal="right" vertical="center"/>
    </xf>
    <xf numFmtId="176" fontId="3" fillId="0" borderId="7" xfId="1" applyNumberFormat="1" applyFont="1" applyFill="1" applyBorder="1" applyAlignment="1">
      <alignment horizontal="right" vertical="center"/>
    </xf>
    <xf numFmtId="178" fontId="3" fillId="0" borderId="7" xfId="1" applyNumberFormat="1" applyFont="1" applyFill="1" applyBorder="1" applyAlignment="1">
      <alignment horizontal="right" vertical="center"/>
    </xf>
    <xf numFmtId="179" fontId="3" fillId="0" borderId="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 indent="1"/>
    </xf>
    <xf numFmtId="0" fontId="3" fillId="0" borderId="0" xfId="2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vertical="center" wrapText="1"/>
    </xf>
    <xf numFmtId="0" fontId="3" fillId="0" borderId="8" xfId="1" applyNumberFormat="1" applyFont="1" applyFill="1" applyBorder="1" applyAlignment="1">
      <alignment horizontal="left" vertical="center"/>
    </xf>
    <xf numFmtId="49" fontId="3" fillId="0" borderId="0" xfId="1" applyNumberFormat="1" applyFont="1" applyFill="1" applyBorder="1" applyAlignment="1">
      <alignment horizontal="left" vertical="center"/>
    </xf>
    <xf numFmtId="20" fontId="3" fillId="0" borderId="8" xfId="1" applyNumberFormat="1" applyFont="1" applyFill="1" applyBorder="1" applyAlignment="1">
      <alignment vertical="center"/>
    </xf>
    <xf numFmtId="20" fontId="10" fillId="0" borderId="8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 shrinkToFit="1"/>
    </xf>
    <xf numFmtId="0" fontId="10" fillId="0" borderId="9" xfId="1" applyNumberFormat="1" applyFont="1" applyFill="1" applyBorder="1" applyAlignment="1">
      <alignment vertical="center"/>
    </xf>
    <xf numFmtId="182" fontId="10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vertical="center"/>
    </xf>
    <xf numFmtId="190" fontId="10" fillId="0" borderId="0" xfId="1" applyNumberFormat="1" applyFont="1" applyFill="1" applyBorder="1" applyAlignment="1">
      <alignment vertical="center"/>
    </xf>
    <xf numFmtId="2" fontId="10" fillId="0" borderId="0" xfId="1" applyNumberFormat="1" applyFont="1" applyFill="1" applyBorder="1" applyAlignment="1">
      <alignment vertical="center"/>
    </xf>
    <xf numFmtId="187" fontId="10" fillId="0" borderId="0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184" fontId="10" fillId="0" borderId="8" xfId="1" applyNumberFormat="1" applyFont="1" applyFill="1" applyBorder="1" applyAlignment="1">
      <alignment vertical="center"/>
    </xf>
    <xf numFmtId="192" fontId="10" fillId="0" borderId="0" xfId="1" quotePrefix="1" applyNumberFormat="1" applyFont="1" applyFill="1" applyBorder="1" applyAlignment="1">
      <alignment vertical="center"/>
    </xf>
    <xf numFmtId="0" fontId="10" fillId="0" borderId="0" xfId="1" quotePrefix="1" applyNumberFormat="1" applyFont="1" applyFill="1" applyBorder="1" applyAlignment="1">
      <alignment vertical="center"/>
    </xf>
    <xf numFmtId="190" fontId="10" fillId="0" borderId="0" xfId="5" applyNumberFormat="1" applyFont="1" applyFill="1" applyBorder="1" applyAlignment="1">
      <alignment vertical="center"/>
    </xf>
    <xf numFmtId="190" fontId="10" fillId="0" borderId="0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/>
    <xf numFmtId="182" fontId="10" fillId="0" borderId="0" xfId="1" quotePrefix="1" applyNumberFormat="1" applyFont="1" applyFill="1" applyBorder="1" applyAlignment="1">
      <alignment vertical="center"/>
    </xf>
    <xf numFmtId="2" fontId="10" fillId="0" borderId="0" xfId="1" quotePrefix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/>
    <xf numFmtId="49" fontId="10" fillId="0" borderId="0" xfId="1" applyNumberFormat="1" applyFont="1" applyFill="1" applyBorder="1" applyAlignment="1"/>
    <xf numFmtId="190" fontId="10" fillId="0" borderId="0" xfId="1" applyNumberFormat="1" applyFont="1" applyFill="1" applyBorder="1" applyAlignment="1">
      <alignment horizontal="center"/>
    </xf>
    <xf numFmtId="0" fontId="10" fillId="0" borderId="0" xfId="1" applyFont="1" applyFill="1" applyBorder="1" applyAlignment="1"/>
    <xf numFmtId="14" fontId="3" fillId="4" borderId="0" xfId="1" applyNumberFormat="1" applyFont="1" applyFill="1" applyBorder="1" applyAlignment="1">
      <alignment vertical="center"/>
    </xf>
    <xf numFmtId="20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176" fontId="3" fillId="4" borderId="0" xfId="1" applyNumberFormat="1" applyFont="1" applyFill="1" applyBorder="1" applyAlignment="1">
      <alignment vertical="center"/>
    </xf>
    <xf numFmtId="177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178" fontId="3" fillId="4" borderId="0" xfId="1" applyNumberFormat="1" applyFont="1" applyFill="1" applyBorder="1" applyAlignment="1">
      <alignment vertical="center"/>
    </xf>
    <xf numFmtId="179" fontId="3" fillId="4" borderId="0" xfId="1" applyNumberFormat="1" applyFont="1" applyFill="1" applyBorder="1" applyAlignment="1">
      <alignment vertical="center"/>
    </xf>
    <xf numFmtId="204" fontId="3" fillId="0" borderId="0" xfId="1" applyNumberFormat="1" applyFont="1" applyFill="1" applyBorder="1" applyAlignment="1">
      <alignment vertical="center"/>
    </xf>
    <xf numFmtId="205" fontId="3" fillId="0" borderId="0" xfId="1" applyNumberFormat="1" applyFont="1" applyFill="1" applyBorder="1" applyAlignment="1">
      <alignment vertical="center"/>
    </xf>
    <xf numFmtId="181" fontId="3" fillId="0" borderId="0" xfId="1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0" fontId="3" fillId="0" borderId="0" xfId="7" applyFont="1" applyFill="1" applyAlignment="1">
      <alignment horizontal="left" vertical="center"/>
    </xf>
    <xf numFmtId="194" fontId="3" fillId="0" borderId="0" xfId="1" applyNumberFormat="1" applyFont="1" applyFill="1" applyBorder="1" applyAlignment="1">
      <alignment vertical="center"/>
    </xf>
    <xf numFmtId="0" fontId="3" fillId="0" borderId="0" xfId="6" applyFont="1" applyFill="1" applyAlignment="1">
      <alignment horizontal="left" vertical="center"/>
    </xf>
    <xf numFmtId="186" fontId="3" fillId="2" borderId="2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192" fontId="10" fillId="0" borderId="0" xfId="1" quotePrefix="1" applyNumberFormat="1" applyFont="1" applyFill="1" applyBorder="1" applyAlignment="1">
      <alignment horizontal="center" vertical="center" wrapText="1"/>
    </xf>
    <xf numFmtId="0" fontId="3" fillId="0" borderId="0" xfId="1" quotePrefix="1" applyFont="1" applyFill="1" applyBorder="1" applyAlignment="1">
      <alignment horizontal="center" vertical="center" wrapText="1"/>
    </xf>
    <xf numFmtId="177" fontId="10" fillId="0" borderId="0" xfId="1" quotePrefix="1" applyNumberFormat="1" applyFont="1" applyFill="1" applyBorder="1" applyAlignment="1">
      <alignment horizontal="center" vertical="center" wrapText="1"/>
    </xf>
    <xf numFmtId="0" fontId="10" fillId="0" borderId="0" xfId="1" quotePrefix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192" fontId="3" fillId="0" borderId="0" xfId="1" quotePrefix="1" applyNumberFormat="1" applyFont="1" applyFill="1" applyBorder="1" applyAlignment="1">
      <alignment horizontal="center" vertical="center" wrapText="1"/>
    </xf>
    <xf numFmtId="177" fontId="3" fillId="0" borderId="0" xfId="1" quotePrefix="1" applyNumberFormat="1" applyFont="1" applyFill="1" applyBorder="1" applyAlignment="1">
      <alignment horizontal="center" vertical="center" wrapText="1"/>
    </xf>
    <xf numFmtId="181" fontId="10" fillId="0" borderId="0" xfId="1" quotePrefix="1" applyNumberFormat="1" applyFont="1" applyFill="1" applyBorder="1" applyAlignment="1">
      <alignment horizontal="center" vertical="center" wrapText="1"/>
    </xf>
    <xf numFmtId="2" fontId="10" fillId="0" borderId="0" xfId="1" quotePrefix="1" applyNumberFormat="1" applyFont="1" applyFill="1" applyBorder="1" applyAlignment="1">
      <alignment horizontal="center" vertical="center" wrapText="1"/>
    </xf>
    <xf numFmtId="181" fontId="3" fillId="0" borderId="0" xfId="1" quotePrefix="1" applyNumberFormat="1" applyFont="1" applyFill="1" applyBorder="1" applyAlignment="1">
      <alignment horizontal="center" vertical="center" wrapText="1"/>
    </xf>
    <xf numFmtId="179" fontId="10" fillId="0" borderId="0" xfId="1" quotePrefix="1" applyNumberFormat="1" applyFont="1" applyFill="1" applyBorder="1" applyAlignment="1">
      <alignment horizontal="center" vertical="center" wrapText="1"/>
    </xf>
    <xf numFmtId="179" fontId="3" fillId="0" borderId="0" xfId="1" quotePrefix="1" applyNumberFormat="1" applyFont="1" applyFill="1" applyBorder="1" applyAlignment="1">
      <alignment horizontal="center" vertical="center" wrapText="1"/>
    </xf>
    <xf numFmtId="183" fontId="3" fillId="0" borderId="0" xfId="1" quotePrefix="1" applyNumberFormat="1" applyFont="1" applyFill="1" applyBorder="1" applyAlignment="1">
      <alignment horizontal="center" vertical="center" wrapText="1"/>
    </xf>
    <xf numFmtId="178" fontId="3" fillId="0" borderId="0" xfId="1" quotePrefix="1" applyNumberFormat="1" applyFont="1" applyFill="1" applyBorder="1" applyAlignment="1">
      <alignment horizontal="center" vertical="center" wrapText="1"/>
    </xf>
    <xf numFmtId="0" fontId="22" fillId="0" borderId="0" xfId="1" applyFont="1" applyFill="1" applyBorder="1" applyAlignment="1" applyProtection="1">
      <alignment vertical="center" wrapText="1"/>
    </xf>
    <xf numFmtId="181" fontId="22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Font="1" applyFill="1" applyBorder="1" applyAlignment="1" applyProtection="1">
      <alignment horizontal="left" vertical="center" wrapText="1"/>
    </xf>
    <xf numFmtId="0" fontId="3" fillId="4" borderId="2" xfId="1" applyFont="1" applyFill="1" applyBorder="1">
      <alignment vertical="center"/>
    </xf>
    <xf numFmtId="0" fontId="3" fillId="4" borderId="2" xfId="1" applyNumberFormat="1" applyFont="1" applyFill="1" applyBorder="1">
      <alignment vertical="center"/>
    </xf>
    <xf numFmtId="0" fontId="3" fillId="0" borderId="2" xfId="1" applyFont="1" applyBorder="1">
      <alignment vertical="center"/>
    </xf>
    <xf numFmtId="0" fontId="3" fillId="0" borderId="2" xfId="1" applyNumberFormat="1" applyFont="1" applyBorder="1">
      <alignment vertical="center"/>
    </xf>
    <xf numFmtId="192" fontId="3" fillId="0" borderId="2" xfId="1" applyNumberFormat="1" applyFont="1" applyFill="1" applyBorder="1" applyAlignment="1">
      <alignment horizontal="center" vertical="center"/>
    </xf>
    <xf numFmtId="176" fontId="7" fillId="0" borderId="0" xfId="1" applyNumberFormat="1" applyFont="1" applyBorder="1">
      <alignment vertical="center"/>
    </xf>
    <xf numFmtId="177" fontId="7" fillId="0" borderId="0" xfId="1" applyNumberFormat="1" applyFont="1" applyBorder="1">
      <alignment vertical="center"/>
    </xf>
    <xf numFmtId="0" fontId="7" fillId="0" borderId="0" xfId="1" applyFont="1" applyBorder="1">
      <alignment vertical="center"/>
    </xf>
    <xf numFmtId="181" fontId="7" fillId="0" borderId="0" xfId="1" applyNumberFormat="1" applyFont="1" applyBorder="1">
      <alignment vertical="center"/>
    </xf>
    <xf numFmtId="179" fontId="7" fillId="0" borderId="0" xfId="1" applyNumberFormat="1" applyFont="1" applyBorder="1">
      <alignment vertical="center"/>
    </xf>
    <xf numFmtId="178" fontId="7" fillId="0" borderId="0" xfId="1" applyNumberFormat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183" fontId="7" fillId="0" borderId="0" xfId="1" applyNumberFormat="1" applyFont="1" applyBorder="1">
      <alignment vertical="center"/>
    </xf>
    <xf numFmtId="178" fontId="10" fillId="0" borderId="0" xfId="1" applyNumberFormat="1" applyFont="1" applyBorder="1">
      <alignment vertical="center"/>
    </xf>
    <xf numFmtId="177" fontId="10" fillId="0" borderId="0" xfId="1" applyNumberFormat="1" applyFont="1" applyBorder="1">
      <alignment vertical="center"/>
    </xf>
    <xf numFmtId="176" fontId="10" fillId="0" borderId="0" xfId="1" applyNumberFormat="1" applyFont="1" applyBorder="1">
      <alignment vertical="center"/>
    </xf>
    <xf numFmtId="206" fontId="3" fillId="0" borderId="0" xfId="6" applyNumberFormat="1" applyFont="1" applyFill="1">
      <alignment vertical="center"/>
    </xf>
    <xf numFmtId="195" fontId="3" fillId="0" borderId="0" xfId="6" applyNumberFormat="1" applyFont="1" applyFill="1" applyAlignment="1">
      <alignment horizontal="center" vertical="center"/>
    </xf>
    <xf numFmtId="181" fontId="3" fillId="0" borderId="0" xfId="6" applyNumberFormat="1" applyFont="1" applyFill="1" applyAlignment="1">
      <alignment horizontal="left" vertical="center"/>
    </xf>
    <xf numFmtId="2" fontId="3" fillId="0" borderId="0" xfId="6" applyNumberFormat="1" applyFont="1" applyFill="1" applyAlignment="1">
      <alignment horizontal="left" vertical="center"/>
    </xf>
    <xf numFmtId="179" fontId="3" fillId="0" borderId="0" xfId="6" applyNumberFormat="1" applyFont="1" applyFill="1" applyAlignment="1">
      <alignment horizontal="left" vertical="center"/>
    </xf>
    <xf numFmtId="182" fontId="3" fillId="0" borderId="0" xfId="6" applyNumberFormat="1" applyFont="1" applyFill="1" applyAlignment="1">
      <alignment horizontal="left" vertical="center"/>
    </xf>
    <xf numFmtId="0" fontId="3" fillId="0" borderId="0" xfId="6" applyNumberFormat="1" applyFont="1" applyFill="1" applyAlignment="1">
      <alignment horizontal="left" vertical="center"/>
    </xf>
    <xf numFmtId="2" fontId="10" fillId="0" borderId="0" xfId="6" applyNumberFormat="1" applyFont="1" applyFill="1" applyAlignment="1">
      <alignment horizontal="left" vertical="center"/>
    </xf>
    <xf numFmtId="195" fontId="3" fillId="0" borderId="0" xfId="6" quotePrefix="1" applyNumberFormat="1" applyFont="1" applyFill="1" applyAlignment="1">
      <alignment horizontal="center" vertical="center"/>
    </xf>
    <xf numFmtId="1" fontId="3" fillId="0" borderId="0" xfId="6" applyNumberFormat="1" applyFont="1" applyFill="1" applyAlignment="1">
      <alignment horizontal="left" vertical="center"/>
    </xf>
    <xf numFmtId="206" fontId="3" fillId="0" borderId="0" xfId="6" applyNumberFormat="1" applyFont="1" applyFill="1" applyAlignment="1">
      <alignment horizontal="left" vertical="center"/>
    </xf>
    <xf numFmtId="206" fontId="10" fillId="0" borderId="0" xfId="6" applyNumberFormat="1" applyFont="1" applyFill="1">
      <alignment vertical="center"/>
    </xf>
    <xf numFmtId="195" fontId="10" fillId="0" borderId="0" xfId="6" quotePrefix="1" applyNumberFormat="1" applyFont="1" applyFill="1" applyAlignment="1">
      <alignment horizontal="center" vertical="center"/>
    </xf>
    <xf numFmtId="195" fontId="10" fillId="0" borderId="0" xfId="6" applyNumberFormat="1" applyFont="1" applyFill="1" applyAlignment="1">
      <alignment horizontal="center" vertical="center"/>
    </xf>
    <xf numFmtId="206" fontId="10" fillId="0" borderId="0" xfId="6" applyNumberFormat="1" applyFont="1" applyFill="1" applyAlignment="1">
      <alignment vertical="center"/>
    </xf>
    <xf numFmtId="195" fontId="10" fillId="0" borderId="0" xfId="7" quotePrefix="1" applyNumberFormat="1" applyFont="1" applyFill="1" applyAlignment="1">
      <alignment horizontal="center" vertical="center"/>
    </xf>
    <xf numFmtId="181" fontId="3" fillId="0" borderId="0" xfId="7" applyNumberFormat="1" applyFont="1" applyFill="1" applyAlignment="1">
      <alignment horizontal="left" vertical="center"/>
    </xf>
    <xf numFmtId="2" fontId="3" fillId="0" borderId="0" xfId="7" applyNumberFormat="1" applyFont="1" applyFill="1" applyAlignment="1">
      <alignment horizontal="left" vertical="center"/>
    </xf>
    <xf numFmtId="179" fontId="3" fillId="0" borderId="0" xfId="7" applyNumberFormat="1" applyFont="1" applyFill="1" applyAlignment="1">
      <alignment horizontal="left" vertical="center"/>
    </xf>
    <xf numFmtId="182" fontId="3" fillId="0" borderId="0" xfId="7" applyNumberFormat="1" applyFont="1" applyFill="1" applyAlignment="1">
      <alignment horizontal="left" vertical="center"/>
    </xf>
    <xf numFmtId="0" fontId="3" fillId="0" borderId="0" xfId="7" applyNumberFormat="1" applyFont="1" applyFill="1" applyAlignment="1">
      <alignment horizontal="left" vertical="center"/>
    </xf>
    <xf numFmtId="2" fontId="10" fillId="0" borderId="0" xfId="7" applyNumberFormat="1" applyFont="1" applyFill="1" applyAlignment="1">
      <alignment horizontal="left" vertical="center"/>
    </xf>
    <xf numFmtId="195" fontId="3" fillId="0" borderId="0" xfId="7" applyNumberFormat="1" applyFont="1" applyFill="1" applyAlignment="1">
      <alignment horizontal="center" vertical="center"/>
    </xf>
    <xf numFmtId="195" fontId="3" fillId="0" borderId="0" xfId="7" quotePrefix="1" applyNumberFormat="1" applyFont="1" applyFill="1" applyAlignment="1">
      <alignment horizontal="center" vertical="center"/>
    </xf>
    <xf numFmtId="181" fontId="23" fillId="0" borderId="0" xfId="7" applyNumberFormat="1" applyFont="1" applyFill="1" applyAlignment="1">
      <alignment horizontal="left" vertical="center"/>
    </xf>
    <xf numFmtId="1" fontId="3" fillId="0" borderId="0" xfId="7" applyNumberFormat="1" applyFont="1" applyFill="1" applyAlignment="1">
      <alignment horizontal="left" vertical="center"/>
    </xf>
    <xf numFmtId="193" fontId="10" fillId="2" borderId="2" xfId="1" applyNumberFormat="1" applyFont="1" applyFill="1" applyBorder="1" applyAlignment="1">
      <alignment horizontal="center" vertical="center"/>
    </xf>
    <xf numFmtId="20" fontId="10" fillId="2" borderId="2" xfId="1" applyNumberFormat="1" applyFont="1" applyFill="1" applyBorder="1" applyAlignment="1">
      <alignment horizontal="center" vertical="center"/>
    </xf>
    <xf numFmtId="186" fontId="10" fillId="2" borderId="2" xfId="1" applyNumberFormat="1" applyFont="1" applyFill="1" applyBorder="1" applyAlignment="1">
      <alignment horizontal="center" vertical="center"/>
    </xf>
    <xf numFmtId="192" fontId="10" fillId="0" borderId="2" xfId="1" applyNumberFormat="1" applyFont="1" applyFill="1" applyBorder="1" applyAlignment="1">
      <alignment horizontal="center" vertical="center"/>
    </xf>
    <xf numFmtId="190" fontId="10" fillId="0" borderId="2" xfId="1" applyNumberFormat="1" applyFont="1" applyFill="1" applyBorder="1" applyAlignment="1">
      <alignment horizontal="center" vertical="center"/>
    </xf>
    <xf numFmtId="187" fontId="10" fillId="0" borderId="2" xfId="1" applyNumberFormat="1" applyFont="1" applyFill="1" applyBorder="1" applyAlignment="1">
      <alignment horizontal="center" vertical="center"/>
    </xf>
    <xf numFmtId="186" fontId="10" fillId="0" borderId="2" xfId="1" applyNumberFormat="1" applyFont="1" applyFill="1" applyBorder="1" applyAlignment="1">
      <alignment horizontal="center" vertical="center"/>
    </xf>
    <xf numFmtId="177" fontId="10" fillId="0" borderId="2" xfId="1" applyNumberFormat="1" applyFont="1" applyFill="1" applyBorder="1" applyAlignment="1">
      <alignment horizontal="center" vertical="center"/>
    </xf>
    <xf numFmtId="185" fontId="10" fillId="0" borderId="2" xfId="1" applyNumberFormat="1" applyFont="1" applyFill="1" applyBorder="1" applyAlignment="1">
      <alignment horizontal="center" vertical="center"/>
    </xf>
    <xf numFmtId="188" fontId="10" fillId="2" borderId="2" xfId="1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177" fontId="10" fillId="0" borderId="0" xfId="2" applyNumberFormat="1" applyFont="1" applyBorder="1" applyAlignment="1" applyProtection="1">
      <alignment horizontal="right" vertical="center"/>
    </xf>
    <xf numFmtId="180" fontId="10" fillId="0" borderId="0" xfId="1" applyNumberFormat="1" applyFont="1" applyFill="1" applyBorder="1" applyAlignment="1" applyProtection="1">
      <alignment horizontal="center" shrinkToFit="1"/>
    </xf>
  </cellXfs>
  <cellStyles count="8">
    <cellStyle name="桁区切り 2" xfId="5"/>
    <cellStyle name="通貨 2" xfId="3"/>
    <cellStyle name="標準" xfId="0" builtinId="0"/>
    <cellStyle name="標準 2 2" xfId="2"/>
    <cellStyle name="標準 2 3" xfId="1"/>
    <cellStyle name="標準 3" xfId="6"/>
    <cellStyle name="標準 9" xfId="7"/>
    <cellStyle name="標準_（河川）測定データ" xfId="4"/>
  </cellStyles>
  <dxfs count="190"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  <dxf>
      <font>
        <b val="0"/>
        <i val="0"/>
        <color rgb="FF000099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4&#26376;&#38291;&#12487;&#12540;&#12479;&#65288;LAS&#20462;&#27491;&#65289;\201604&#24029;&#23822;_&#24066;&#35336;&#30011;&#21547;&#1241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9&#24180;&#24230;\&#36895;&#22577;&#12289;&#26376;&#38291;&#12487;&#12540;&#12479;&#65288;&#12356;&#12391;&#12354;&#12363;&#12425;&#36865;&#20184;&#65289;\H29.4&#26376;&#38291;&#12487;&#12540;&#12479;\201704&#24029;&#23822;_&#24066;&#35336;&#30011;&#21547;&#1241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6&#26376;&#38291;&#12487;&#12540;&#12479;\&#12295;201606&#24029;&#23822;_&#24066;&#35336;&#30011;&#21547;&#12416;&#65288;LAS&#22793;&#26356;&#24460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10&#26376;&#38291;&#12487;&#12540;&#12479;\201610&#24029;&#23822;_&#24066;&#35336;&#30011;&#21547;&#1241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M2" t="str">
            <v>01</v>
          </cell>
          <cell r="V2" t="str">
            <v>011</v>
          </cell>
        </row>
        <row r="3">
          <cell r="M3" t="str">
            <v>02</v>
          </cell>
          <cell r="V3" t="str">
            <v>021</v>
          </cell>
        </row>
        <row r="4">
          <cell r="M4" t="str">
            <v>03</v>
          </cell>
          <cell r="V4" t="str">
            <v>022</v>
          </cell>
        </row>
        <row r="5">
          <cell r="M5" t="str">
            <v>04</v>
          </cell>
          <cell r="V5" t="str">
            <v>023</v>
          </cell>
        </row>
        <row r="6">
          <cell r="M6" t="str">
            <v>05</v>
          </cell>
          <cell r="V6" t="str">
            <v>031</v>
          </cell>
        </row>
        <row r="7">
          <cell r="M7" t="str">
            <v>11</v>
          </cell>
          <cell r="V7" t="str">
            <v>032</v>
          </cell>
        </row>
        <row r="8">
          <cell r="M8" t="str">
            <v>12</v>
          </cell>
          <cell r="V8" t="str">
            <v>033</v>
          </cell>
        </row>
        <row r="9">
          <cell r="M9" t="str">
            <v>13</v>
          </cell>
          <cell r="V9" t="str">
            <v>041</v>
          </cell>
        </row>
        <row r="10">
          <cell r="M10" t="str">
            <v>14</v>
          </cell>
          <cell r="V10" t="str">
            <v>042</v>
          </cell>
        </row>
        <row r="11">
          <cell r="M11" t="str">
            <v>15</v>
          </cell>
          <cell r="V11" t="str">
            <v>043</v>
          </cell>
        </row>
        <row r="12">
          <cell r="M12" t="str">
            <v>16</v>
          </cell>
          <cell r="V12" t="str">
            <v>051</v>
          </cell>
        </row>
        <row r="13">
          <cell r="M13" t="str">
            <v>17</v>
          </cell>
          <cell r="V13" t="str">
            <v>052</v>
          </cell>
        </row>
        <row r="14">
          <cell r="V14" t="str">
            <v>053</v>
          </cell>
        </row>
        <row r="15">
          <cell r="V15" t="str">
            <v>061</v>
          </cell>
        </row>
        <row r="16">
          <cell r="V16" t="str">
            <v>062</v>
          </cell>
        </row>
        <row r="17">
          <cell r="V17" t="str">
            <v>063</v>
          </cell>
        </row>
        <row r="18">
          <cell r="V18" t="str">
            <v>071</v>
          </cell>
        </row>
        <row r="19">
          <cell r="V19" t="str">
            <v>072</v>
          </cell>
        </row>
        <row r="20">
          <cell r="V20" t="str">
            <v>073</v>
          </cell>
        </row>
        <row r="21">
          <cell r="V21" t="str">
            <v>081</v>
          </cell>
        </row>
        <row r="22">
          <cell r="V22" t="str">
            <v>082</v>
          </cell>
        </row>
        <row r="23">
          <cell r="V23" t="str">
            <v>083</v>
          </cell>
        </row>
        <row r="24">
          <cell r="V24" t="str">
            <v>091</v>
          </cell>
        </row>
        <row r="25">
          <cell r="V25" t="str">
            <v>092</v>
          </cell>
        </row>
        <row r="26">
          <cell r="V26" t="str">
            <v>093</v>
          </cell>
        </row>
        <row r="27">
          <cell r="V27" t="str">
            <v>101</v>
          </cell>
        </row>
        <row r="28">
          <cell r="V28" t="str">
            <v>102</v>
          </cell>
        </row>
        <row r="29">
          <cell r="V29" t="str">
            <v>103</v>
          </cell>
        </row>
        <row r="30">
          <cell r="V30" t="str">
            <v>111</v>
          </cell>
        </row>
        <row r="31">
          <cell r="V31" t="str">
            <v>112</v>
          </cell>
        </row>
        <row r="32">
          <cell r="V32" t="str">
            <v>113</v>
          </cell>
        </row>
        <row r="33">
          <cell r="V33" t="str">
            <v>121</v>
          </cell>
        </row>
        <row r="34">
          <cell r="V34" t="str">
            <v>122</v>
          </cell>
        </row>
        <row r="35">
          <cell r="V35" t="str">
            <v>123</v>
          </cell>
        </row>
        <row r="36">
          <cell r="V36" t="str">
            <v>131</v>
          </cell>
        </row>
        <row r="37">
          <cell r="V37" t="str">
            <v>132</v>
          </cell>
        </row>
        <row r="38">
          <cell r="V38" t="str">
            <v>133</v>
          </cell>
        </row>
        <row r="39">
          <cell r="V39" t="str">
            <v>141</v>
          </cell>
        </row>
        <row r="40">
          <cell r="V40" t="str">
            <v>142</v>
          </cell>
        </row>
        <row r="41">
          <cell r="V41" t="str">
            <v>143</v>
          </cell>
        </row>
        <row r="42">
          <cell r="V42" t="str">
            <v>151</v>
          </cell>
        </row>
        <row r="43">
          <cell r="V43" t="str">
            <v>152</v>
          </cell>
        </row>
        <row r="44">
          <cell r="V44" t="str">
            <v>153</v>
          </cell>
        </row>
        <row r="45">
          <cell r="V45" t="str">
            <v>161</v>
          </cell>
        </row>
        <row r="46">
          <cell r="V46" t="str">
            <v>162</v>
          </cell>
        </row>
        <row r="47">
          <cell r="V47" t="str">
            <v>163</v>
          </cell>
        </row>
        <row r="48">
          <cell r="V48" t="str">
            <v>171</v>
          </cell>
        </row>
        <row r="49">
          <cell r="V49" t="str">
            <v>172</v>
          </cell>
        </row>
        <row r="50">
          <cell r="V50" t="str">
            <v>173</v>
          </cell>
        </row>
        <row r="51">
          <cell r="V51" t="str">
            <v>181</v>
          </cell>
        </row>
        <row r="52">
          <cell r="V52" t="str">
            <v>182</v>
          </cell>
        </row>
        <row r="53">
          <cell r="V53" t="str">
            <v>183</v>
          </cell>
        </row>
        <row r="54">
          <cell r="V54" t="str">
            <v>191</v>
          </cell>
        </row>
        <row r="55">
          <cell r="V55" t="str">
            <v>192</v>
          </cell>
        </row>
        <row r="56">
          <cell r="V56" t="str">
            <v>193</v>
          </cell>
        </row>
        <row r="57">
          <cell r="V57" t="str">
            <v>201</v>
          </cell>
        </row>
        <row r="58">
          <cell r="V58" t="str">
            <v>202</v>
          </cell>
        </row>
        <row r="59">
          <cell r="V59" t="str">
            <v>203</v>
          </cell>
        </row>
        <row r="60">
          <cell r="V60" t="str">
            <v>211</v>
          </cell>
        </row>
        <row r="61">
          <cell r="V61" t="str">
            <v>212</v>
          </cell>
        </row>
        <row r="62">
          <cell r="V62" t="str">
            <v>213</v>
          </cell>
        </row>
        <row r="63">
          <cell r="V63" t="str">
            <v>221</v>
          </cell>
        </row>
        <row r="64">
          <cell r="V64" t="str">
            <v>222</v>
          </cell>
        </row>
        <row r="65">
          <cell r="V65" t="str">
            <v>223</v>
          </cell>
        </row>
        <row r="66">
          <cell r="V66" t="str">
            <v>231</v>
          </cell>
        </row>
        <row r="67">
          <cell r="V67" t="str">
            <v>232</v>
          </cell>
        </row>
        <row r="68">
          <cell r="V68" t="str">
            <v>233</v>
          </cell>
        </row>
        <row r="69">
          <cell r="V69" t="str">
            <v>241</v>
          </cell>
        </row>
        <row r="70">
          <cell r="V70" t="str">
            <v>242</v>
          </cell>
        </row>
        <row r="71">
          <cell r="V71" t="str">
            <v>243</v>
          </cell>
        </row>
        <row r="72">
          <cell r="V72" t="str">
            <v>251</v>
          </cell>
        </row>
        <row r="73">
          <cell r="V73" t="str">
            <v>252</v>
          </cell>
        </row>
        <row r="74">
          <cell r="V74" t="str">
            <v>253</v>
          </cell>
        </row>
        <row r="75">
          <cell r="V75" t="str">
            <v>261</v>
          </cell>
        </row>
        <row r="76">
          <cell r="V76" t="str">
            <v>262</v>
          </cell>
        </row>
        <row r="77">
          <cell r="V77" t="str">
            <v>263</v>
          </cell>
        </row>
        <row r="78">
          <cell r="V78" t="str">
            <v>271</v>
          </cell>
        </row>
        <row r="79">
          <cell r="V79" t="str">
            <v>272</v>
          </cell>
        </row>
        <row r="80">
          <cell r="V80" t="str">
            <v>273</v>
          </cell>
        </row>
        <row r="81">
          <cell r="V81" t="str">
            <v>281</v>
          </cell>
        </row>
        <row r="82">
          <cell r="V82" t="str">
            <v>282</v>
          </cell>
        </row>
        <row r="83">
          <cell r="V83" t="str">
            <v>283</v>
          </cell>
        </row>
        <row r="84">
          <cell r="V84" t="str">
            <v>291</v>
          </cell>
        </row>
        <row r="85">
          <cell r="V85" t="str">
            <v>292</v>
          </cell>
        </row>
        <row r="86">
          <cell r="V86" t="str">
            <v>293</v>
          </cell>
        </row>
        <row r="87">
          <cell r="V87" t="str">
            <v>301</v>
          </cell>
        </row>
        <row r="88">
          <cell r="V88" t="str">
            <v>302</v>
          </cell>
        </row>
        <row r="89">
          <cell r="V89" t="str">
            <v>303</v>
          </cell>
        </row>
        <row r="90">
          <cell r="V90" t="str">
            <v>311</v>
          </cell>
        </row>
        <row r="91">
          <cell r="V91" t="str">
            <v>312</v>
          </cell>
        </row>
        <row r="92">
          <cell r="V92" t="str">
            <v>313</v>
          </cell>
        </row>
        <row r="93">
          <cell r="V93" t="str">
            <v>321</v>
          </cell>
        </row>
        <row r="94">
          <cell r="V94" t="str">
            <v>322</v>
          </cell>
        </row>
        <row r="95">
          <cell r="V95" t="str">
            <v>323</v>
          </cell>
        </row>
        <row r="96">
          <cell r="V96" t="str">
            <v>331</v>
          </cell>
        </row>
        <row r="97">
          <cell r="V97" t="str">
            <v>332</v>
          </cell>
        </row>
        <row r="98">
          <cell r="V98" t="str">
            <v>333</v>
          </cell>
        </row>
        <row r="99">
          <cell r="V99" t="str">
            <v>341</v>
          </cell>
        </row>
        <row r="100">
          <cell r="V100" t="str">
            <v>342</v>
          </cell>
        </row>
        <row r="101">
          <cell r="V101" t="str">
            <v>343</v>
          </cell>
        </row>
        <row r="102">
          <cell r="V102" t="str">
            <v>351</v>
          </cell>
        </row>
        <row r="103">
          <cell r="V103" t="str">
            <v>352</v>
          </cell>
        </row>
        <row r="104">
          <cell r="V104" t="str">
            <v>353</v>
          </cell>
        </row>
        <row r="105">
          <cell r="V105" t="str">
            <v>361</v>
          </cell>
        </row>
        <row r="106">
          <cell r="V106" t="str">
            <v>362</v>
          </cell>
        </row>
        <row r="107">
          <cell r="V107" t="str">
            <v>363</v>
          </cell>
        </row>
        <row r="108">
          <cell r="V108" t="str">
            <v>371</v>
          </cell>
        </row>
        <row r="109">
          <cell r="V109" t="str">
            <v>372</v>
          </cell>
        </row>
        <row r="110">
          <cell r="V110" t="str">
            <v>373</v>
          </cell>
        </row>
        <row r="111">
          <cell r="V111" t="str">
            <v>381</v>
          </cell>
        </row>
        <row r="112">
          <cell r="V112" t="str">
            <v>382</v>
          </cell>
        </row>
        <row r="113">
          <cell r="V113" t="str">
            <v>383</v>
          </cell>
        </row>
        <row r="114">
          <cell r="V114" t="str">
            <v>391</v>
          </cell>
        </row>
        <row r="115">
          <cell r="V115" t="str">
            <v>392</v>
          </cell>
        </row>
        <row r="116">
          <cell r="V116" t="str">
            <v>393</v>
          </cell>
        </row>
        <row r="117">
          <cell r="V117" t="str">
            <v>401</v>
          </cell>
        </row>
        <row r="118">
          <cell r="V118" t="str">
            <v>402</v>
          </cell>
        </row>
        <row r="119">
          <cell r="V119" t="str">
            <v>403</v>
          </cell>
        </row>
        <row r="120">
          <cell r="V120" t="str">
            <v>501</v>
          </cell>
        </row>
        <row r="121">
          <cell r="V121" t="str">
            <v>502</v>
          </cell>
        </row>
        <row r="122">
          <cell r="V122" t="str">
            <v>503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/>
      <sheetData sheetId="1"/>
      <sheetData sheetId="2">
        <row r="2">
          <cell r="Y2" t="str">
            <v>001</v>
          </cell>
        </row>
        <row r="3">
          <cell r="Y3" t="str">
            <v>010</v>
          </cell>
        </row>
        <row r="4">
          <cell r="Y4" t="str">
            <v>011</v>
          </cell>
        </row>
        <row r="5">
          <cell r="Y5" t="str">
            <v>012</v>
          </cell>
        </row>
        <row r="6">
          <cell r="Y6" t="str">
            <v>020</v>
          </cell>
        </row>
        <row r="7">
          <cell r="Y7" t="str">
            <v>021</v>
          </cell>
        </row>
        <row r="8">
          <cell r="Y8" t="str">
            <v>022</v>
          </cell>
        </row>
        <row r="9">
          <cell r="Y9" t="str">
            <v>030</v>
          </cell>
        </row>
        <row r="10">
          <cell r="Y10" t="str">
            <v>031</v>
          </cell>
        </row>
        <row r="11">
          <cell r="Y11" t="str">
            <v>032</v>
          </cell>
        </row>
        <row r="12">
          <cell r="Y12" t="str">
            <v>040</v>
          </cell>
        </row>
        <row r="13">
          <cell r="Y13" t="str">
            <v>041</v>
          </cell>
        </row>
        <row r="14">
          <cell r="Y14" t="str">
            <v>042</v>
          </cell>
        </row>
        <row r="15">
          <cell r="Y15" t="str">
            <v>050</v>
          </cell>
        </row>
        <row r="16">
          <cell r="Y16" t="str">
            <v>051</v>
          </cell>
        </row>
        <row r="17">
          <cell r="Y17" t="str">
            <v>052</v>
          </cell>
        </row>
        <row r="18">
          <cell r="Y18" t="str">
            <v>060</v>
          </cell>
        </row>
        <row r="19">
          <cell r="Y19" t="str">
            <v>061</v>
          </cell>
        </row>
        <row r="20">
          <cell r="Y20" t="str">
            <v>062</v>
          </cell>
        </row>
        <row r="21">
          <cell r="Y21" t="str">
            <v>070</v>
          </cell>
        </row>
        <row r="22">
          <cell r="Y22" t="str">
            <v>071</v>
          </cell>
        </row>
        <row r="23">
          <cell r="Y23" t="str">
            <v>072</v>
          </cell>
        </row>
        <row r="24">
          <cell r="Y24" t="str">
            <v>080</v>
          </cell>
        </row>
        <row r="25">
          <cell r="Y25" t="str">
            <v>081</v>
          </cell>
        </row>
        <row r="26">
          <cell r="Y26" t="str">
            <v>082</v>
          </cell>
        </row>
        <row r="27">
          <cell r="Y27" t="str">
            <v>090</v>
          </cell>
        </row>
        <row r="28">
          <cell r="Y28" t="str">
            <v>091</v>
          </cell>
        </row>
        <row r="29">
          <cell r="Y29" t="str">
            <v>092</v>
          </cell>
        </row>
        <row r="30">
          <cell r="Y30" t="str">
            <v>100</v>
          </cell>
        </row>
        <row r="31">
          <cell r="Y31" t="str">
            <v>101</v>
          </cell>
        </row>
        <row r="32">
          <cell r="Y32" t="str">
            <v>102</v>
          </cell>
        </row>
        <row r="33">
          <cell r="Y33" t="str">
            <v>110</v>
          </cell>
        </row>
        <row r="34">
          <cell r="Y34" t="str">
            <v>111</v>
          </cell>
        </row>
        <row r="35">
          <cell r="Y35" t="str">
            <v>112</v>
          </cell>
        </row>
        <row r="36">
          <cell r="Y36" t="str">
            <v>120</v>
          </cell>
        </row>
        <row r="37">
          <cell r="Y37" t="str">
            <v>121</v>
          </cell>
        </row>
        <row r="38">
          <cell r="Y38" t="str">
            <v>122</v>
          </cell>
        </row>
        <row r="39">
          <cell r="Y39" t="str">
            <v>130</v>
          </cell>
        </row>
        <row r="40">
          <cell r="Y40" t="str">
            <v>131</v>
          </cell>
        </row>
        <row r="41">
          <cell r="Y41" t="str">
            <v>132</v>
          </cell>
        </row>
        <row r="42">
          <cell r="Y42" t="str">
            <v>140</v>
          </cell>
        </row>
        <row r="43">
          <cell r="Y43" t="str">
            <v>141</v>
          </cell>
        </row>
        <row r="44">
          <cell r="Y44" t="str">
            <v>142</v>
          </cell>
        </row>
        <row r="45">
          <cell r="Y45" t="str">
            <v>150</v>
          </cell>
        </row>
        <row r="46">
          <cell r="Y46" t="str">
            <v>151</v>
          </cell>
        </row>
        <row r="47">
          <cell r="Y47" t="str">
            <v>152</v>
          </cell>
        </row>
        <row r="48">
          <cell r="Y48" t="str">
            <v>160</v>
          </cell>
        </row>
        <row r="49">
          <cell r="Y49" t="str">
            <v>161</v>
          </cell>
        </row>
        <row r="50">
          <cell r="Y50" t="str">
            <v>162</v>
          </cell>
        </row>
        <row r="51">
          <cell r="Y51" t="str">
            <v>170</v>
          </cell>
        </row>
        <row r="52">
          <cell r="Y52" t="str">
            <v>171</v>
          </cell>
        </row>
        <row r="53">
          <cell r="Y53" t="str">
            <v>172</v>
          </cell>
        </row>
        <row r="54">
          <cell r="Y54" t="str">
            <v>180</v>
          </cell>
        </row>
        <row r="55">
          <cell r="Y55" t="str">
            <v>181</v>
          </cell>
        </row>
        <row r="56">
          <cell r="Y56" t="str">
            <v>182</v>
          </cell>
        </row>
        <row r="57">
          <cell r="Y57" t="str">
            <v>190</v>
          </cell>
        </row>
        <row r="58">
          <cell r="Y58" t="str">
            <v>191</v>
          </cell>
        </row>
        <row r="59">
          <cell r="Y59" t="str">
            <v>192</v>
          </cell>
        </row>
        <row r="60">
          <cell r="Y60" t="str">
            <v>200</v>
          </cell>
        </row>
        <row r="61">
          <cell r="Y61" t="str">
            <v>201</v>
          </cell>
        </row>
        <row r="62">
          <cell r="Y62" t="str">
            <v>202</v>
          </cell>
        </row>
        <row r="63">
          <cell r="Y63" t="str">
            <v>210</v>
          </cell>
        </row>
        <row r="64">
          <cell r="Y64" t="str">
            <v>211</v>
          </cell>
        </row>
        <row r="65">
          <cell r="Y65" t="str">
            <v>212</v>
          </cell>
        </row>
        <row r="66">
          <cell r="Y66" t="str">
            <v>220</v>
          </cell>
        </row>
        <row r="67">
          <cell r="Y67" t="str">
            <v>221</v>
          </cell>
        </row>
        <row r="68">
          <cell r="Y68" t="str">
            <v>222</v>
          </cell>
        </row>
        <row r="69">
          <cell r="Y69" t="str">
            <v>230</v>
          </cell>
        </row>
        <row r="70">
          <cell r="Y70" t="str">
            <v>231</v>
          </cell>
        </row>
        <row r="71">
          <cell r="Y71" t="str">
            <v>232</v>
          </cell>
        </row>
        <row r="72">
          <cell r="Y72" t="str">
            <v>240</v>
          </cell>
        </row>
        <row r="73">
          <cell r="Y73" t="str">
            <v>241</v>
          </cell>
        </row>
        <row r="74">
          <cell r="Y74" t="str">
            <v>242</v>
          </cell>
        </row>
        <row r="75">
          <cell r="Y75" t="str">
            <v>250</v>
          </cell>
        </row>
        <row r="76">
          <cell r="Y76" t="str">
            <v>251</v>
          </cell>
        </row>
        <row r="77">
          <cell r="Y77" t="str">
            <v>252</v>
          </cell>
        </row>
        <row r="78">
          <cell r="Y78" t="str">
            <v>260</v>
          </cell>
        </row>
        <row r="79">
          <cell r="Y79" t="str">
            <v>261</v>
          </cell>
        </row>
        <row r="80">
          <cell r="Y80" t="str">
            <v>262</v>
          </cell>
        </row>
        <row r="81">
          <cell r="Y81" t="str">
            <v>270</v>
          </cell>
        </row>
        <row r="82">
          <cell r="Y82" t="str">
            <v>271</v>
          </cell>
        </row>
        <row r="83">
          <cell r="Y83" t="str">
            <v>272</v>
          </cell>
        </row>
        <row r="84">
          <cell r="Y84" t="str">
            <v>280</v>
          </cell>
        </row>
        <row r="85">
          <cell r="Y85" t="str">
            <v>281</v>
          </cell>
        </row>
        <row r="86">
          <cell r="Y86" t="str">
            <v>282</v>
          </cell>
        </row>
        <row r="87">
          <cell r="Y87" t="str">
            <v>290</v>
          </cell>
        </row>
        <row r="88">
          <cell r="Y88" t="str">
            <v>291</v>
          </cell>
        </row>
        <row r="89">
          <cell r="Y89" t="str">
            <v>292</v>
          </cell>
        </row>
        <row r="90">
          <cell r="Y90" t="str">
            <v>300</v>
          </cell>
        </row>
        <row r="91">
          <cell r="Y91" t="str">
            <v>301</v>
          </cell>
        </row>
        <row r="92">
          <cell r="Y92" t="str">
            <v>302</v>
          </cell>
        </row>
        <row r="93">
          <cell r="Y93" t="str">
            <v>310</v>
          </cell>
        </row>
        <row r="94">
          <cell r="Y94" t="str">
            <v>311</v>
          </cell>
        </row>
        <row r="95">
          <cell r="Y95" t="str">
            <v>312</v>
          </cell>
        </row>
        <row r="96">
          <cell r="Y96" t="str">
            <v>320</v>
          </cell>
        </row>
        <row r="97">
          <cell r="Y97" t="str">
            <v>321</v>
          </cell>
        </row>
        <row r="98">
          <cell r="Y98" t="str">
            <v>322</v>
          </cell>
        </row>
        <row r="99">
          <cell r="Y99" t="str">
            <v>330</v>
          </cell>
        </row>
        <row r="100">
          <cell r="Y100" t="str">
            <v>331</v>
          </cell>
        </row>
        <row r="101">
          <cell r="Y101" t="str">
            <v>332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P2" t="str">
            <v>01</v>
          </cell>
        </row>
        <row r="3">
          <cell r="P3" t="str">
            <v>02</v>
          </cell>
        </row>
        <row r="4">
          <cell r="P4" t="str">
            <v>03</v>
          </cell>
        </row>
        <row r="5">
          <cell r="P5" t="str">
            <v>04</v>
          </cell>
        </row>
        <row r="6">
          <cell r="P6" t="str">
            <v>05</v>
          </cell>
        </row>
        <row r="7">
          <cell r="P7" t="str">
            <v>06</v>
          </cell>
        </row>
        <row r="8">
          <cell r="P8" t="str">
            <v>07</v>
          </cell>
        </row>
        <row r="9">
          <cell r="P9" t="str">
            <v>08</v>
          </cell>
        </row>
        <row r="10">
          <cell r="P10" t="str">
            <v>09</v>
          </cell>
        </row>
        <row r="11">
          <cell r="P11" t="str">
            <v>10</v>
          </cell>
        </row>
        <row r="12">
          <cell r="P12" t="str">
            <v>11</v>
          </cell>
        </row>
        <row r="13">
          <cell r="P13" t="str">
            <v>12</v>
          </cell>
        </row>
        <row r="14">
          <cell r="P14" t="str">
            <v>13</v>
          </cell>
        </row>
        <row r="15">
          <cell r="P15" t="str">
            <v>14</v>
          </cell>
        </row>
        <row r="16">
          <cell r="P16" t="str">
            <v>15</v>
          </cell>
        </row>
        <row r="17">
          <cell r="P17" t="str">
            <v>16</v>
          </cell>
        </row>
        <row r="18">
          <cell r="P18" t="str">
            <v>17</v>
          </cell>
        </row>
        <row r="19">
          <cell r="P19" t="str">
            <v>18</v>
          </cell>
        </row>
        <row r="20">
          <cell r="P20" t="str">
            <v>19</v>
          </cell>
        </row>
        <row r="21">
          <cell r="P21" t="str">
            <v>20</v>
          </cell>
        </row>
        <row r="22">
          <cell r="P22" t="str">
            <v>21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S2" t="str">
            <v>00</v>
          </cell>
        </row>
        <row r="3">
          <cell r="S3" t="str">
            <v>01</v>
          </cell>
        </row>
        <row r="4">
          <cell r="S4" t="str">
            <v>02</v>
          </cell>
        </row>
        <row r="5">
          <cell r="S5" t="str">
            <v>03</v>
          </cell>
        </row>
        <row r="6">
          <cell r="S6" t="str">
            <v>04</v>
          </cell>
        </row>
        <row r="7">
          <cell r="S7" t="str">
            <v>05</v>
          </cell>
        </row>
        <row r="8">
          <cell r="S8" t="str">
            <v>06</v>
          </cell>
        </row>
        <row r="9">
          <cell r="S9" t="str">
            <v>07</v>
          </cell>
        </row>
        <row r="10">
          <cell r="S10" t="str">
            <v>08</v>
          </cell>
        </row>
        <row r="11">
          <cell r="S11" t="str">
            <v>09</v>
          </cell>
        </row>
        <row r="12">
          <cell r="S12" t="str">
            <v>10</v>
          </cell>
        </row>
        <row r="13">
          <cell r="S13" t="str">
            <v>11</v>
          </cell>
        </row>
        <row r="14">
          <cell r="S14" t="str">
            <v>12</v>
          </cell>
        </row>
        <row r="15">
          <cell r="S15" t="str">
            <v>13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H14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6.125" style="35" bestFit="1" customWidth="1"/>
    <col min="2" max="2" width="11.625" style="13" bestFit="1" customWidth="1"/>
    <col min="3" max="4" width="9.625" style="13"/>
    <col min="5" max="5" width="5.5" style="23" bestFit="1" customWidth="1"/>
    <col min="6" max="6" width="9.625" style="37" hidden="1" customWidth="1"/>
    <col min="7" max="8" width="6.5" style="38" bestFit="1" customWidth="1"/>
    <col min="9" max="10" width="5.5" style="35" bestFit="1" customWidth="1"/>
    <col min="11" max="14" width="9.625" style="35" hidden="1" customWidth="1"/>
    <col min="15" max="15" width="11.625" style="38" bestFit="1" customWidth="1"/>
    <col min="16" max="16" width="8.5" style="38" bestFit="1" customWidth="1"/>
    <col min="17" max="17" width="10.75" style="38" bestFit="1" customWidth="1"/>
    <col min="18" max="18" width="8.5" style="35" bestFit="1" customWidth="1"/>
    <col min="19" max="19" width="10.75" style="38" bestFit="1" customWidth="1"/>
    <col min="20" max="20" width="8.5" style="35" bestFit="1" customWidth="1"/>
    <col min="21" max="21" width="9.625" style="35" customWidth="1"/>
    <col min="22" max="23" width="9.625" style="35" hidden="1" customWidth="1"/>
    <col min="24" max="24" width="8.5" style="35" hidden="1" customWidth="1"/>
    <col min="25" max="25" width="4.5" style="35" bestFit="1" customWidth="1"/>
    <col min="26" max="26" width="8.5" style="35" bestFit="1" customWidth="1"/>
    <col min="27" max="27" width="9.625" style="37" hidden="1" customWidth="1"/>
    <col min="28" max="28" width="9.625" style="39" hidden="1" customWidth="1"/>
    <col min="29" max="29" width="9.625" style="38" customWidth="1"/>
    <col min="30" max="30" width="10.75" style="37" bestFit="1" customWidth="1"/>
    <col min="31" max="31" width="9.625" style="39" hidden="1" customWidth="1"/>
    <col min="32" max="32" width="9.625" style="37" customWidth="1"/>
    <col min="33" max="33" width="9.625" style="37" hidden="1" customWidth="1"/>
    <col min="34" max="35" width="8.5" style="35" bestFit="1" customWidth="1"/>
    <col min="36" max="37" width="9.625" style="35" hidden="1" customWidth="1"/>
    <col min="38" max="38" width="9.5" style="39" bestFit="1" customWidth="1"/>
    <col min="39" max="39" width="8.5" style="35" bestFit="1" customWidth="1"/>
    <col min="40" max="40" width="10.75" style="35" bestFit="1" customWidth="1"/>
    <col min="41" max="41" width="9.5" style="35" bestFit="1" customWidth="1"/>
    <col min="42" max="42" width="8.5" style="35" bestFit="1" customWidth="1"/>
    <col min="43" max="43" width="9.625" style="35" customWidth="1"/>
    <col min="44" max="44" width="9.625" style="35" hidden="1" customWidth="1"/>
    <col min="45" max="45" width="8.5" style="39" hidden="1" customWidth="1"/>
    <col min="46" max="47" width="10.75" style="35" bestFit="1" customWidth="1"/>
    <col min="48" max="49" width="9.625" style="35"/>
    <col min="50" max="50" width="9.625" style="35" customWidth="1"/>
    <col min="51" max="52" width="9.625" style="35" hidden="1" customWidth="1"/>
    <col min="53" max="53" width="10.75" style="35" hidden="1" customWidth="1"/>
    <col min="54" max="54" width="8.75" style="38" bestFit="1" customWidth="1"/>
    <col min="55" max="55" width="9.625" style="37" hidden="1" customWidth="1"/>
    <col min="56" max="57" width="10.75" style="35" bestFit="1" customWidth="1"/>
    <col min="58" max="58" width="9.625" style="39" hidden="1" customWidth="1"/>
    <col min="59" max="59" width="10.75" style="37" bestFit="1" customWidth="1"/>
    <col min="60" max="60" width="8.5" style="40" bestFit="1" customWidth="1"/>
    <col min="61" max="61" width="10.75" style="40" bestFit="1" customWidth="1"/>
    <col min="62" max="62" width="9.625" style="38"/>
    <col min="63" max="64" width="9.625" style="35" hidden="1" customWidth="1"/>
    <col min="65" max="67" width="9.625" style="35"/>
    <col min="68" max="68" width="9.625" style="35" customWidth="1"/>
    <col min="69" max="69" width="9.625" style="35" hidden="1" customWidth="1"/>
    <col min="70" max="74" width="9.625" style="35"/>
    <col min="75" max="75" width="9.625" style="35" customWidth="1"/>
    <col min="76" max="76" width="9.625" style="35" hidden="1" customWidth="1"/>
    <col min="77" max="83" width="9.625" style="35"/>
    <col min="84" max="84" width="9.625" style="35" customWidth="1"/>
    <col min="85" max="86" width="9.625" style="35" hidden="1" customWidth="1"/>
    <col min="87" max="16384" width="9.625" style="35"/>
  </cols>
  <sheetData>
    <row r="1" spans="1:86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4" t="s">
        <v>16</v>
      </c>
      <c r="R1" s="4" t="s">
        <v>17</v>
      </c>
      <c r="S1" s="1" t="s">
        <v>18</v>
      </c>
      <c r="T1" s="4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1" t="s">
        <v>24</v>
      </c>
      <c r="Z1" s="1" t="s">
        <v>25</v>
      </c>
      <c r="AA1" s="1" t="s">
        <v>26</v>
      </c>
      <c r="AB1" s="3" t="s">
        <v>27</v>
      </c>
      <c r="AC1" s="6" t="s">
        <v>28</v>
      </c>
      <c r="AD1" s="4" t="s">
        <v>29</v>
      </c>
      <c r="AE1" s="3" t="s">
        <v>30</v>
      </c>
      <c r="AF1" s="6" t="s">
        <v>31</v>
      </c>
      <c r="AG1" s="3" t="s">
        <v>32</v>
      </c>
      <c r="AH1" s="3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6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6" t="s">
        <v>45</v>
      </c>
      <c r="AU1" s="1" t="s">
        <v>46</v>
      </c>
      <c r="AV1" s="7" t="s">
        <v>47</v>
      </c>
      <c r="AW1" s="8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4" t="s">
        <v>54</v>
      </c>
      <c r="BD1" s="3" t="s">
        <v>55</v>
      </c>
      <c r="BE1" s="1" t="s">
        <v>56</v>
      </c>
      <c r="BF1" s="1" t="s">
        <v>57</v>
      </c>
      <c r="BG1" s="6" t="s">
        <v>58</v>
      </c>
      <c r="BH1" s="3" t="s">
        <v>59</v>
      </c>
      <c r="BI1" s="9" t="s">
        <v>60</v>
      </c>
      <c r="BJ1" s="1" t="s">
        <v>61</v>
      </c>
      <c r="BK1" s="4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0" t="s">
        <v>84</v>
      </c>
      <c r="CH1" s="10" t="s">
        <v>85</v>
      </c>
    </row>
    <row r="2" spans="1:86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21" t="s">
        <v>90</v>
      </c>
      <c r="AW2" s="22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1" t="s">
        <v>90</v>
      </c>
      <c r="BC2" s="16"/>
      <c r="BD2" s="19" t="s">
        <v>90</v>
      </c>
      <c r="BE2" s="11" t="s">
        <v>90</v>
      </c>
      <c r="BF2" s="11" t="s">
        <v>93</v>
      </c>
      <c r="BG2" s="19" t="s">
        <v>94</v>
      </c>
      <c r="BH2" s="22" t="s">
        <v>90</v>
      </c>
      <c r="BI2" s="22" t="s">
        <v>90</v>
      </c>
      <c r="BJ2" s="17" t="s">
        <v>91</v>
      </c>
      <c r="BK2" s="16" t="s">
        <v>92</v>
      </c>
      <c r="BL2" s="19" t="s">
        <v>95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9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  <c r="CH2" s="11" t="s">
        <v>90</v>
      </c>
    </row>
    <row r="3" spans="1:86">
      <c r="A3" s="23" t="s">
        <v>96</v>
      </c>
      <c r="B3" s="24" t="s">
        <v>97</v>
      </c>
      <c r="C3" s="440">
        <v>42835</v>
      </c>
      <c r="D3" s="25" t="s">
        <v>98</v>
      </c>
      <c r="E3" s="23" t="s">
        <v>99</v>
      </c>
      <c r="F3" s="26"/>
      <c r="G3" s="27">
        <v>10.8</v>
      </c>
      <c r="H3" s="27">
        <v>11.8</v>
      </c>
      <c r="I3" s="28">
        <v>4.3</v>
      </c>
      <c r="J3" s="23">
        <v>2.2000000000000002</v>
      </c>
      <c r="K3" s="23"/>
      <c r="L3" s="23"/>
      <c r="M3" s="23"/>
      <c r="N3" s="23"/>
      <c r="O3" s="27" t="s">
        <v>100</v>
      </c>
      <c r="P3" s="27"/>
      <c r="Q3" s="27"/>
      <c r="R3" s="23"/>
      <c r="S3" s="27"/>
      <c r="T3" s="23"/>
      <c r="U3" s="23"/>
      <c r="V3" s="23"/>
      <c r="W3" s="23"/>
      <c r="X3" s="23"/>
      <c r="Y3" s="23">
        <v>7.7</v>
      </c>
      <c r="Z3" s="23">
        <v>1.6</v>
      </c>
      <c r="AA3" s="26"/>
      <c r="AB3" s="29"/>
      <c r="AC3" s="27">
        <v>9.5</v>
      </c>
      <c r="AD3" s="30">
        <v>11000</v>
      </c>
      <c r="AE3" s="29"/>
      <c r="AF3" s="30">
        <v>920</v>
      </c>
      <c r="AG3" s="26"/>
      <c r="AH3" s="23"/>
      <c r="AI3" s="23"/>
      <c r="AJ3" s="23"/>
      <c r="AK3" s="23"/>
      <c r="AL3" s="29"/>
      <c r="AM3" s="23" t="s">
        <v>101</v>
      </c>
      <c r="AN3" s="23"/>
      <c r="AO3" s="23"/>
      <c r="AP3" s="31">
        <v>0.21</v>
      </c>
      <c r="AQ3" s="32">
        <v>2.1999999999999999E-2</v>
      </c>
      <c r="AR3" s="23"/>
      <c r="AS3" s="29"/>
      <c r="AT3" s="23">
        <v>0.03</v>
      </c>
      <c r="AU3" s="23">
        <v>1.0999999999999999E-2</v>
      </c>
      <c r="AV3" s="23"/>
      <c r="AW3" s="33">
        <v>1</v>
      </c>
      <c r="AX3" s="23"/>
      <c r="AY3" s="23"/>
      <c r="AZ3" s="23"/>
      <c r="BA3" s="23"/>
      <c r="BB3" s="27">
        <v>5.3</v>
      </c>
      <c r="BC3" s="26"/>
      <c r="BD3" s="23"/>
      <c r="BE3" s="23"/>
      <c r="BF3" s="29"/>
      <c r="BG3" s="27">
        <v>15.3</v>
      </c>
      <c r="BH3" s="34">
        <v>61</v>
      </c>
      <c r="BI3" s="34">
        <v>45</v>
      </c>
      <c r="BJ3" s="30">
        <v>1400</v>
      </c>
      <c r="BK3" s="23"/>
      <c r="BL3" s="23"/>
      <c r="BM3" s="23"/>
      <c r="BN3" s="23"/>
      <c r="BO3" s="23" t="s">
        <v>102</v>
      </c>
      <c r="BP3" s="23" t="s">
        <v>103</v>
      </c>
      <c r="BQ3" s="23"/>
      <c r="BR3" s="23" t="s">
        <v>102</v>
      </c>
      <c r="BS3" s="23" t="s">
        <v>102</v>
      </c>
      <c r="BT3" s="23" t="s">
        <v>102</v>
      </c>
      <c r="BU3" s="23" t="s">
        <v>102</v>
      </c>
      <c r="BV3" s="23"/>
      <c r="BW3" s="23"/>
      <c r="BX3" s="23"/>
      <c r="BY3" s="23"/>
      <c r="BZ3" s="23"/>
      <c r="CA3" s="23"/>
      <c r="CB3" s="23"/>
      <c r="CC3" s="23"/>
      <c r="CD3" s="28">
        <v>1.1000000000000001</v>
      </c>
      <c r="CE3" s="23"/>
      <c r="CF3" s="23"/>
    </row>
    <row r="4" spans="1:86">
      <c r="A4" s="23" t="s">
        <v>96</v>
      </c>
      <c r="B4" s="24" t="s">
        <v>97</v>
      </c>
      <c r="C4" s="440">
        <v>42863</v>
      </c>
      <c r="D4" s="24" t="s">
        <v>98</v>
      </c>
      <c r="E4" s="23" t="s">
        <v>104</v>
      </c>
      <c r="F4" s="26"/>
      <c r="G4" s="27">
        <v>19.600000000000001</v>
      </c>
      <c r="H4" s="27">
        <v>18.3</v>
      </c>
      <c r="I4" s="28">
        <v>2.6</v>
      </c>
      <c r="J4" s="23">
        <v>2.4</v>
      </c>
      <c r="K4" s="23"/>
      <c r="L4" s="23"/>
      <c r="M4" s="23"/>
      <c r="N4" s="23"/>
      <c r="O4" s="27" t="s">
        <v>100</v>
      </c>
      <c r="P4" s="27" t="s">
        <v>105</v>
      </c>
      <c r="Q4" s="27" t="s">
        <v>106</v>
      </c>
      <c r="R4" s="23" t="s">
        <v>105</v>
      </c>
      <c r="S4" s="27" t="s">
        <v>107</v>
      </c>
      <c r="T4" s="23" t="s">
        <v>105</v>
      </c>
      <c r="U4" s="23" t="s">
        <v>108</v>
      </c>
      <c r="V4" s="23"/>
      <c r="W4" s="23"/>
      <c r="X4" s="23"/>
      <c r="Y4" s="28">
        <v>8</v>
      </c>
      <c r="Z4" s="23">
        <v>1.2</v>
      </c>
      <c r="AA4" s="26"/>
      <c r="AB4" s="29"/>
      <c r="AC4" s="27">
        <v>8.1</v>
      </c>
      <c r="AD4" s="30">
        <v>4900</v>
      </c>
      <c r="AE4" s="29"/>
      <c r="AF4" s="30">
        <v>48</v>
      </c>
      <c r="AG4" s="26"/>
      <c r="AH4" s="23" t="s">
        <v>109</v>
      </c>
      <c r="AI4" s="23">
        <v>6.0000000000000001E-3</v>
      </c>
      <c r="AJ4" s="23"/>
      <c r="AK4" s="23"/>
      <c r="AL4" s="29" t="s">
        <v>107</v>
      </c>
      <c r="AM4" s="23" t="s">
        <v>101</v>
      </c>
      <c r="AN4" s="23" t="s">
        <v>110</v>
      </c>
      <c r="AO4" s="23" t="s">
        <v>105</v>
      </c>
      <c r="AP4" s="31">
        <v>0.18</v>
      </c>
      <c r="AQ4" s="32">
        <v>2.4E-2</v>
      </c>
      <c r="AR4" s="23"/>
      <c r="AS4" s="29"/>
      <c r="AT4" s="23">
        <v>0.02</v>
      </c>
      <c r="AU4" s="23">
        <v>9.0000000000000011E-3</v>
      </c>
      <c r="AV4" s="23"/>
      <c r="AW4" s="36">
        <v>0.8</v>
      </c>
      <c r="AX4" s="23" t="s">
        <v>105</v>
      </c>
      <c r="AY4" s="23"/>
      <c r="AZ4" s="23"/>
      <c r="BA4" s="23"/>
      <c r="BB4" s="27">
        <v>5.3</v>
      </c>
      <c r="BC4" s="26"/>
      <c r="BD4" s="23" t="s">
        <v>109</v>
      </c>
      <c r="BE4" s="23">
        <v>118</v>
      </c>
      <c r="BF4" s="29"/>
      <c r="BG4" s="27">
        <v>16.100000000000001</v>
      </c>
      <c r="BH4" s="34">
        <v>63</v>
      </c>
      <c r="BI4" s="34">
        <v>52</v>
      </c>
      <c r="BJ4" s="30">
        <v>1800</v>
      </c>
      <c r="BK4" s="23"/>
      <c r="BL4" s="23"/>
      <c r="BM4" s="23" t="s">
        <v>105</v>
      </c>
      <c r="BN4" s="23">
        <v>0.02</v>
      </c>
      <c r="BO4" s="23" t="s">
        <v>102</v>
      </c>
      <c r="BP4" s="23" t="s">
        <v>103</v>
      </c>
      <c r="BQ4" s="23"/>
      <c r="BR4" s="23" t="s">
        <v>102</v>
      </c>
      <c r="BS4" s="23" t="s">
        <v>102</v>
      </c>
      <c r="BT4" s="23" t="s">
        <v>102</v>
      </c>
      <c r="BU4" s="23" t="s">
        <v>102</v>
      </c>
      <c r="BV4" s="23" t="s">
        <v>102</v>
      </c>
      <c r="BW4" s="23" t="s">
        <v>102</v>
      </c>
      <c r="BX4" s="23"/>
      <c r="BY4" s="23" t="s">
        <v>102</v>
      </c>
      <c r="BZ4" s="23" t="s">
        <v>103</v>
      </c>
      <c r="CA4" s="23" t="s">
        <v>111</v>
      </c>
      <c r="CB4" s="23" t="s">
        <v>102</v>
      </c>
      <c r="CC4" s="23" t="s">
        <v>103</v>
      </c>
      <c r="CD4" s="28">
        <v>1.1000000000000001</v>
      </c>
      <c r="CE4" s="23" t="s">
        <v>107</v>
      </c>
      <c r="CF4" s="23" t="s">
        <v>111</v>
      </c>
    </row>
    <row r="5" spans="1:86">
      <c r="A5" s="23" t="s">
        <v>96</v>
      </c>
      <c r="B5" s="24" t="s">
        <v>97</v>
      </c>
      <c r="C5" s="440">
        <v>42891</v>
      </c>
      <c r="D5" s="24" t="s">
        <v>98</v>
      </c>
      <c r="E5" s="23" t="s">
        <v>104</v>
      </c>
      <c r="F5" s="26"/>
      <c r="G5" s="27">
        <v>21.3</v>
      </c>
      <c r="H5" s="27">
        <v>19.5</v>
      </c>
      <c r="I5" s="28">
        <v>5.4</v>
      </c>
      <c r="J5" s="23">
        <v>3.4</v>
      </c>
      <c r="K5" s="23"/>
      <c r="L5" s="23"/>
      <c r="M5" s="23"/>
      <c r="N5" s="23"/>
      <c r="O5" s="27" t="s">
        <v>100</v>
      </c>
      <c r="P5" s="27"/>
      <c r="Q5" s="27"/>
      <c r="R5" s="23"/>
      <c r="S5" s="27"/>
      <c r="T5" s="23"/>
      <c r="U5" s="23"/>
      <c r="V5" s="23"/>
      <c r="W5" s="23"/>
      <c r="X5" s="23"/>
      <c r="Y5" s="23">
        <v>7.8999999999999995</v>
      </c>
      <c r="Z5" s="23">
        <v>0.9</v>
      </c>
      <c r="AA5" s="26"/>
      <c r="AB5" s="29"/>
      <c r="AC5" s="27">
        <v>7.6</v>
      </c>
      <c r="AD5" s="30">
        <v>12000</v>
      </c>
      <c r="AE5" s="29"/>
      <c r="AF5" s="30">
        <v>80</v>
      </c>
      <c r="AG5" s="26"/>
      <c r="AH5" s="23"/>
      <c r="AI5" s="23"/>
      <c r="AJ5" s="23"/>
      <c r="AK5" s="23"/>
      <c r="AL5" s="29"/>
      <c r="AM5" s="23">
        <v>0.09</v>
      </c>
      <c r="AN5" s="23"/>
      <c r="AO5" s="23"/>
      <c r="AP5" s="31">
        <v>0.3</v>
      </c>
      <c r="AQ5" s="32">
        <v>2.7E-2</v>
      </c>
      <c r="AR5" s="23"/>
      <c r="AS5" s="29"/>
      <c r="AT5" s="23">
        <v>0.03</v>
      </c>
      <c r="AU5" s="23">
        <v>9.0000000000000011E-3</v>
      </c>
      <c r="AV5" s="23"/>
      <c r="AW5" s="36">
        <v>0.68</v>
      </c>
      <c r="AX5" s="23"/>
      <c r="AY5" s="23"/>
      <c r="AZ5" s="23"/>
      <c r="BA5" s="23"/>
      <c r="BB5" s="27">
        <v>5.0999999999999996</v>
      </c>
      <c r="BC5" s="26"/>
      <c r="BD5" s="23"/>
      <c r="BE5" s="23"/>
      <c r="BF5" s="29"/>
      <c r="BG5" s="27">
        <v>15.7</v>
      </c>
      <c r="BH5" s="34">
        <v>60</v>
      </c>
      <c r="BI5" s="34">
        <v>52</v>
      </c>
      <c r="BJ5" s="30">
        <v>7400</v>
      </c>
      <c r="BK5" s="23"/>
      <c r="BL5" s="23"/>
      <c r="BM5" s="23"/>
      <c r="BN5" s="23"/>
      <c r="BO5" s="23" t="s">
        <v>102</v>
      </c>
      <c r="BP5" s="23" t="s">
        <v>103</v>
      </c>
      <c r="BQ5" s="23"/>
      <c r="BR5" s="23" t="s">
        <v>102</v>
      </c>
      <c r="BS5" s="23" t="s">
        <v>102</v>
      </c>
      <c r="BT5" s="23" t="s">
        <v>102</v>
      </c>
      <c r="BU5" s="23" t="s">
        <v>102</v>
      </c>
      <c r="BV5" s="23"/>
      <c r="BW5" s="23"/>
      <c r="BX5" s="23"/>
      <c r="BY5" s="23"/>
      <c r="BZ5" s="23"/>
      <c r="CA5" s="23"/>
      <c r="CB5" s="23"/>
      <c r="CC5" s="23"/>
      <c r="CD5" s="28">
        <v>1.3</v>
      </c>
      <c r="CE5" s="23"/>
      <c r="CF5" s="23"/>
    </row>
    <row r="6" spans="1:86">
      <c r="A6" s="23" t="s">
        <v>96</v>
      </c>
      <c r="B6" s="24" t="s">
        <v>97</v>
      </c>
      <c r="C6" s="440">
        <v>42919</v>
      </c>
      <c r="D6" s="24" t="s">
        <v>98</v>
      </c>
      <c r="E6" s="23" t="s">
        <v>99</v>
      </c>
      <c r="F6" s="26"/>
      <c r="G6" s="27">
        <v>28</v>
      </c>
      <c r="H6" s="27">
        <v>22.8</v>
      </c>
      <c r="I6" s="28">
        <v>3</v>
      </c>
      <c r="J6" s="23">
        <v>3.1</v>
      </c>
      <c r="K6" s="23"/>
      <c r="L6" s="23"/>
      <c r="M6" s="23"/>
      <c r="N6" s="23"/>
      <c r="O6" s="27" t="s">
        <v>112</v>
      </c>
      <c r="P6" s="27"/>
      <c r="Q6" s="27"/>
      <c r="R6" s="23"/>
      <c r="S6" s="27"/>
      <c r="T6" s="23"/>
      <c r="U6" s="23"/>
      <c r="V6" s="23"/>
      <c r="W6" s="23"/>
      <c r="X6" s="23"/>
      <c r="Y6" s="23">
        <v>7.7</v>
      </c>
      <c r="Z6" s="23">
        <v>1.4</v>
      </c>
      <c r="AA6" s="26"/>
      <c r="AB6" s="29"/>
      <c r="AC6" s="27">
        <v>7.4</v>
      </c>
      <c r="AD6" s="30">
        <v>7300</v>
      </c>
      <c r="AE6" s="29"/>
      <c r="AF6" s="30">
        <v>150</v>
      </c>
      <c r="AG6" s="26"/>
      <c r="AH6" s="23"/>
      <c r="AI6" s="23"/>
      <c r="AJ6" s="23"/>
      <c r="AK6" s="23"/>
      <c r="AL6" s="29"/>
      <c r="AM6" s="23">
        <v>0.08</v>
      </c>
      <c r="AN6" s="23"/>
      <c r="AO6" s="23"/>
      <c r="AP6" s="31">
        <v>0.22</v>
      </c>
      <c r="AQ6" s="32">
        <v>1.7999999999999999E-2</v>
      </c>
      <c r="AR6" s="23"/>
      <c r="AS6" s="29"/>
      <c r="AT6" s="23">
        <v>0.04</v>
      </c>
      <c r="AU6" s="23">
        <v>7.0000000000000001E-3</v>
      </c>
      <c r="AV6" s="23"/>
      <c r="AW6" s="36">
        <v>0.67</v>
      </c>
      <c r="AX6" s="23"/>
      <c r="AY6" s="23"/>
      <c r="AZ6" s="23"/>
      <c r="BA6" s="23"/>
      <c r="BB6" s="27">
        <v>4.4000000000000004</v>
      </c>
      <c r="BC6" s="26"/>
      <c r="BD6" s="23"/>
      <c r="BE6" s="23"/>
      <c r="BF6" s="29"/>
      <c r="BG6" s="27">
        <v>15.5</v>
      </c>
      <c r="BH6" s="34">
        <v>61</v>
      </c>
      <c r="BI6" s="34">
        <v>53</v>
      </c>
      <c r="BJ6" s="30">
        <v>7100</v>
      </c>
      <c r="BK6" s="23"/>
      <c r="BL6" s="23"/>
      <c r="BM6" s="23"/>
      <c r="BN6" s="23"/>
      <c r="BO6" s="23" t="s">
        <v>102</v>
      </c>
      <c r="BP6" s="23" t="s">
        <v>103</v>
      </c>
      <c r="BQ6" s="23"/>
      <c r="BR6" s="23" t="s">
        <v>102</v>
      </c>
      <c r="BS6" s="23" t="s">
        <v>102</v>
      </c>
      <c r="BT6" s="23" t="s">
        <v>102</v>
      </c>
      <c r="BU6" s="23" t="s">
        <v>102</v>
      </c>
      <c r="BV6" s="23"/>
      <c r="BW6" s="23"/>
      <c r="BX6" s="23"/>
      <c r="BY6" s="23"/>
      <c r="BZ6" s="23"/>
      <c r="CA6" s="23"/>
      <c r="CB6" s="23"/>
      <c r="CC6" s="23"/>
      <c r="CD6" s="28">
        <v>1.1000000000000001</v>
      </c>
      <c r="CE6" s="23"/>
      <c r="CF6" s="23"/>
    </row>
    <row r="7" spans="1:86">
      <c r="A7" s="23" t="s">
        <v>96</v>
      </c>
      <c r="B7" s="24" t="s">
        <v>97</v>
      </c>
      <c r="C7" s="440">
        <v>42948</v>
      </c>
      <c r="D7" s="24" t="s">
        <v>98</v>
      </c>
      <c r="E7" s="23" t="s">
        <v>99</v>
      </c>
      <c r="F7" s="26"/>
      <c r="G7" s="27">
        <v>28.3</v>
      </c>
      <c r="H7" s="27">
        <v>25.8</v>
      </c>
      <c r="I7" s="28">
        <v>2.8</v>
      </c>
      <c r="J7" s="23">
        <v>2.6</v>
      </c>
      <c r="K7" s="23"/>
      <c r="L7" s="23"/>
      <c r="M7" s="23"/>
      <c r="N7" s="23"/>
      <c r="O7" s="27" t="s">
        <v>112</v>
      </c>
      <c r="P7" s="27" t="s">
        <v>105</v>
      </c>
      <c r="Q7" s="27" t="s">
        <v>106</v>
      </c>
      <c r="R7" s="23" t="s">
        <v>105</v>
      </c>
      <c r="S7" s="27" t="s">
        <v>107</v>
      </c>
      <c r="T7" s="23" t="s">
        <v>105</v>
      </c>
      <c r="U7" s="23" t="s">
        <v>108</v>
      </c>
      <c r="V7" s="23"/>
      <c r="W7" s="23"/>
      <c r="X7" s="23"/>
      <c r="Y7" s="23">
        <v>7.8</v>
      </c>
      <c r="Z7" s="28">
        <v>1</v>
      </c>
      <c r="AA7" s="26"/>
      <c r="AB7" s="29"/>
      <c r="AC7" s="27">
        <v>6.8999999999999995</v>
      </c>
      <c r="AD7" s="30">
        <v>11000</v>
      </c>
      <c r="AE7" s="29"/>
      <c r="AF7" s="30">
        <v>63</v>
      </c>
      <c r="AG7" s="26"/>
      <c r="AH7" s="23" t="s">
        <v>109</v>
      </c>
      <c r="AI7" s="23" t="s">
        <v>107</v>
      </c>
      <c r="AJ7" s="23"/>
      <c r="AK7" s="23"/>
      <c r="AL7" s="29" t="s">
        <v>107</v>
      </c>
      <c r="AM7" s="23">
        <v>0.08</v>
      </c>
      <c r="AN7" s="23" t="s">
        <v>110</v>
      </c>
      <c r="AO7" s="23" t="s">
        <v>105</v>
      </c>
      <c r="AP7" s="31">
        <v>0.16</v>
      </c>
      <c r="AQ7" s="32">
        <v>2.1000000000000001E-2</v>
      </c>
      <c r="AR7" s="23"/>
      <c r="AS7" s="29"/>
      <c r="AT7" s="23">
        <v>0.02</v>
      </c>
      <c r="AU7" s="23">
        <v>6.0000000000000001E-3</v>
      </c>
      <c r="AV7" s="23"/>
      <c r="AW7" s="36">
        <v>0.59</v>
      </c>
      <c r="AX7" s="23" t="s">
        <v>105</v>
      </c>
      <c r="AY7" s="23"/>
      <c r="AZ7" s="23"/>
      <c r="BA7" s="23"/>
      <c r="BB7" s="27">
        <v>4.5999999999999996</v>
      </c>
      <c r="BC7" s="26"/>
      <c r="BD7" s="23" t="s">
        <v>109</v>
      </c>
      <c r="BE7" s="23">
        <v>125</v>
      </c>
      <c r="BF7" s="29"/>
      <c r="BG7" s="27">
        <v>16</v>
      </c>
      <c r="BH7" s="34">
        <v>65</v>
      </c>
      <c r="BI7" s="34">
        <v>55</v>
      </c>
      <c r="BJ7" s="30">
        <v>7600</v>
      </c>
      <c r="BK7" s="23"/>
      <c r="BL7" s="23"/>
      <c r="BM7" s="23" t="s">
        <v>105</v>
      </c>
      <c r="BN7" s="23">
        <v>0.02</v>
      </c>
      <c r="BO7" s="23" t="s">
        <v>102</v>
      </c>
      <c r="BP7" s="23" t="s">
        <v>103</v>
      </c>
      <c r="BQ7" s="23"/>
      <c r="BR7" s="23" t="s">
        <v>102</v>
      </c>
      <c r="BS7" s="23" t="s">
        <v>102</v>
      </c>
      <c r="BT7" s="23" t="s">
        <v>102</v>
      </c>
      <c r="BU7" s="23" t="s">
        <v>102</v>
      </c>
      <c r="BV7" s="23" t="s">
        <v>102</v>
      </c>
      <c r="BW7" s="23" t="s">
        <v>102</v>
      </c>
      <c r="BX7" s="23"/>
      <c r="BY7" s="23" t="s">
        <v>102</v>
      </c>
      <c r="BZ7" s="23" t="s">
        <v>103</v>
      </c>
      <c r="CA7" s="23" t="s">
        <v>111</v>
      </c>
      <c r="CB7" s="23" t="s">
        <v>102</v>
      </c>
      <c r="CC7" s="23" t="s">
        <v>103</v>
      </c>
      <c r="CD7" s="28">
        <v>1.2</v>
      </c>
      <c r="CE7" s="23" t="s">
        <v>107</v>
      </c>
      <c r="CF7" s="23" t="s">
        <v>111</v>
      </c>
    </row>
    <row r="8" spans="1:86">
      <c r="A8" s="23" t="s">
        <v>96</v>
      </c>
      <c r="B8" s="24" t="s">
        <v>97</v>
      </c>
      <c r="C8" s="440">
        <v>42982</v>
      </c>
      <c r="D8" s="24" t="s">
        <v>98</v>
      </c>
      <c r="E8" s="23" t="s">
        <v>99</v>
      </c>
      <c r="F8" s="26"/>
      <c r="G8" s="27">
        <v>21.7</v>
      </c>
      <c r="H8" s="27">
        <v>21.6</v>
      </c>
      <c r="I8" s="28">
        <v>3</v>
      </c>
      <c r="J8" s="23">
        <v>2.5</v>
      </c>
      <c r="K8" s="23"/>
      <c r="L8" s="23"/>
      <c r="M8" s="23"/>
      <c r="N8" s="23"/>
      <c r="O8" s="27" t="s">
        <v>100</v>
      </c>
      <c r="P8" s="27"/>
      <c r="Q8" s="27"/>
      <c r="R8" s="23"/>
      <c r="S8" s="27"/>
      <c r="T8" s="23"/>
      <c r="U8" s="23"/>
      <c r="V8" s="23"/>
      <c r="W8" s="23"/>
      <c r="X8" s="23"/>
      <c r="Y8" s="23">
        <v>7.7</v>
      </c>
      <c r="Z8" s="23">
        <v>0.4</v>
      </c>
      <c r="AA8" s="26"/>
      <c r="AB8" s="29"/>
      <c r="AC8" s="27">
        <v>7.6</v>
      </c>
      <c r="AD8" s="30">
        <v>14000</v>
      </c>
      <c r="AE8" s="29"/>
      <c r="AF8" s="30">
        <v>97</v>
      </c>
      <c r="AG8" s="26"/>
      <c r="AH8" s="23"/>
      <c r="AI8" s="23"/>
      <c r="AJ8" s="23"/>
      <c r="AK8" s="23"/>
      <c r="AL8" s="29"/>
      <c r="AM8" s="23" t="s">
        <v>101</v>
      </c>
      <c r="AN8" s="23"/>
      <c r="AO8" s="23"/>
      <c r="AP8" s="31">
        <v>0.19</v>
      </c>
      <c r="AQ8" s="32">
        <v>1.4E-2</v>
      </c>
      <c r="AR8" s="23"/>
      <c r="AS8" s="29"/>
      <c r="AT8" s="23">
        <v>0.02</v>
      </c>
      <c r="AU8" s="23">
        <v>4.0000000000000001E-3</v>
      </c>
      <c r="AV8" s="23"/>
      <c r="AW8" s="36">
        <v>0.8</v>
      </c>
      <c r="AX8" s="23"/>
      <c r="AY8" s="23"/>
      <c r="AZ8" s="23"/>
      <c r="BA8" s="23"/>
      <c r="BB8" s="27">
        <v>4.3</v>
      </c>
      <c r="BC8" s="26"/>
      <c r="BD8" s="23"/>
      <c r="BE8" s="23"/>
      <c r="BF8" s="29"/>
      <c r="BG8" s="27">
        <v>16.3</v>
      </c>
      <c r="BH8" s="34">
        <v>66</v>
      </c>
      <c r="BI8" s="34">
        <v>55</v>
      </c>
      <c r="BJ8" s="30">
        <v>10000</v>
      </c>
      <c r="BK8" s="23"/>
      <c r="BL8" s="23"/>
      <c r="BM8" s="23"/>
      <c r="BN8" s="23"/>
      <c r="BO8" s="23" t="s">
        <v>102</v>
      </c>
      <c r="BP8" s="23" t="s">
        <v>103</v>
      </c>
      <c r="BQ8" s="23"/>
      <c r="BR8" s="23" t="s">
        <v>102</v>
      </c>
      <c r="BS8" s="23" t="s">
        <v>102</v>
      </c>
      <c r="BT8" s="23" t="s">
        <v>102</v>
      </c>
      <c r="BU8" s="23" t="s">
        <v>102</v>
      </c>
      <c r="BV8" s="23"/>
      <c r="BW8" s="23"/>
      <c r="BX8" s="23"/>
      <c r="BY8" s="23"/>
      <c r="BZ8" s="23"/>
      <c r="CA8" s="23"/>
      <c r="CB8" s="23"/>
      <c r="CC8" s="23"/>
      <c r="CD8" s="28">
        <v>1</v>
      </c>
      <c r="CE8" s="23"/>
      <c r="CF8" s="23"/>
    </row>
    <row r="9" spans="1:86">
      <c r="A9" s="23" t="s">
        <v>96</v>
      </c>
      <c r="B9" s="24" t="s">
        <v>97</v>
      </c>
      <c r="C9" s="440">
        <v>43010</v>
      </c>
      <c r="D9" s="24" t="s">
        <v>98</v>
      </c>
      <c r="E9" s="23" t="s">
        <v>99</v>
      </c>
      <c r="F9" s="26"/>
      <c r="G9" s="27">
        <v>21.4</v>
      </c>
      <c r="H9" s="27">
        <v>20.399999999999999</v>
      </c>
      <c r="I9" s="28">
        <v>2</v>
      </c>
      <c r="J9" s="23">
        <v>1.7</v>
      </c>
      <c r="K9" s="23"/>
      <c r="L9" s="23"/>
      <c r="M9" s="23"/>
      <c r="N9" s="23"/>
      <c r="O9" s="27" t="s">
        <v>100</v>
      </c>
      <c r="P9" s="27"/>
      <c r="Q9" s="27"/>
      <c r="R9" s="23"/>
      <c r="S9" s="27"/>
      <c r="T9" s="23"/>
      <c r="U9" s="23"/>
      <c r="V9" s="23"/>
      <c r="W9" s="23"/>
      <c r="X9" s="23"/>
      <c r="Y9" s="23">
        <v>7.8</v>
      </c>
      <c r="Z9" s="23">
        <v>0.5</v>
      </c>
      <c r="AA9" s="26"/>
      <c r="AB9" s="29"/>
      <c r="AC9" s="27">
        <v>8.1</v>
      </c>
      <c r="AD9" s="30">
        <v>9800</v>
      </c>
      <c r="AE9" s="29"/>
      <c r="AF9" s="30">
        <v>98</v>
      </c>
      <c r="AG9" s="26"/>
      <c r="AH9" s="23"/>
      <c r="AI9" s="23"/>
      <c r="AJ9" s="23"/>
      <c r="AK9" s="23"/>
      <c r="AL9" s="29"/>
      <c r="AM9" s="23" t="s">
        <v>101</v>
      </c>
      <c r="AN9" s="23"/>
      <c r="AO9" s="23"/>
      <c r="AP9" s="31">
        <v>0.15</v>
      </c>
      <c r="AQ9" s="32">
        <v>1.0999999999999999E-2</v>
      </c>
      <c r="AR9" s="23"/>
      <c r="AS9" s="29"/>
      <c r="AT9" s="23">
        <v>0.02</v>
      </c>
      <c r="AU9" s="23" t="s">
        <v>113</v>
      </c>
      <c r="AV9" s="23"/>
      <c r="AW9" s="33">
        <v>1.1000000000000001</v>
      </c>
      <c r="AX9" s="23"/>
      <c r="AY9" s="23"/>
      <c r="AZ9" s="23"/>
      <c r="BA9" s="23"/>
      <c r="BB9" s="27">
        <v>4.3</v>
      </c>
      <c r="BC9" s="26"/>
      <c r="BD9" s="23"/>
      <c r="BE9" s="23"/>
      <c r="BF9" s="29"/>
      <c r="BG9" s="27">
        <v>16.8</v>
      </c>
      <c r="BH9" s="34">
        <v>68</v>
      </c>
      <c r="BI9" s="34">
        <v>56</v>
      </c>
      <c r="BJ9" s="30">
        <v>3800</v>
      </c>
      <c r="BK9" s="23"/>
      <c r="BL9" s="23"/>
      <c r="BM9" s="23"/>
      <c r="BN9" s="23"/>
      <c r="BO9" s="23" t="s">
        <v>102</v>
      </c>
      <c r="BP9" s="23" t="s">
        <v>103</v>
      </c>
      <c r="BQ9" s="23"/>
      <c r="BR9" s="23" t="s">
        <v>102</v>
      </c>
      <c r="BS9" s="23" t="s">
        <v>102</v>
      </c>
      <c r="BT9" s="23" t="s">
        <v>102</v>
      </c>
      <c r="BU9" s="23" t="s">
        <v>102</v>
      </c>
      <c r="BV9" s="23"/>
      <c r="BW9" s="23"/>
      <c r="BX9" s="23"/>
      <c r="BY9" s="23"/>
      <c r="BZ9" s="23"/>
      <c r="CA9" s="23"/>
      <c r="CB9" s="23"/>
      <c r="CC9" s="23"/>
      <c r="CD9" s="28">
        <v>0.8</v>
      </c>
      <c r="CE9" s="23"/>
      <c r="CF9" s="23"/>
    </row>
    <row r="10" spans="1:86">
      <c r="A10" s="23" t="s">
        <v>96</v>
      </c>
      <c r="B10" s="24" t="s">
        <v>97</v>
      </c>
      <c r="C10" s="440">
        <v>43045</v>
      </c>
      <c r="D10" s="24" t="s">
        <v>98</v>
      </c>
      <c r="E10" s="23" t="s">
        <v>104</v>
      </c>
      <c r="F10" s="26"/>
      <c r="G10" s="27">
        <v>12.8</v>
      </c>
      <c r="H10" s="27">
        <v>13.4</v>
      </c>
      <c r="I10" s="23">
        <v>26</v>
      </c>
      <c r="J10" s="23">
        <v>6.3</v>
      </c>
      <c r="K10" s="23"/>
      <c r="L10" s="23"/>
      <c r="M10" s="23"/>
      <c r="N10" s="23"/>
      <c r="O10" s="27" t="s">
        <v>100</v>
      </c>
      <c r="P10" s="27" t="s">
        <v>105</v>
      </c>
      <c r="Q10" s="27" t="s">
        <v>106</v>
      </c>
      <c r="R10" s="23" t="s">
        <v>105</v>
      </c>
      <c r="S10" s="27" t="s">
        <v>107</v>
      </c>
      <c r="T10" s="23" t="s">
        <v>105</v>
      </c>
      <c r="U10" s="23" t="s">
        <v>108</v>
      </c>
      <c r="V10" s="23"/>
      <c r="W10" s="23"/>
      <c r="X10" s="23"/>
      <c r="Y10" s="23">
        <v>7.7</v>
      </c>
      <c r="Z10" s="23">
        <v>0.3</v>
      </c>
      <c r="AA10" s="26"/>
      <c r="AB10" s="29"/>
      <c r="AC10" s="34">
        <v>10</v>
      </c>
      <c r="AD10" s="30">
        <v>9200</v>
      </c>
      <c r="AE10" s="29"/>
      <c r="AF10" s="30">
        <v>130</v>
      </c>
      <c r="AG10" s="26"/>
      <c r="AH10" s="23" t="s">
        <v>109</v>
      </c>
      <c r="AI10" s="23" t="s">
        <v>107</v>
      </c>
      <c r="AJ10" s="23"/>
      <c r="AK10" s="23"/>
      <c r="AL10" s="29" t="s">
        <v>107</v>
      </c>
      <c r="AM10" s="23" t="s">
        <v>101</v>
      </c>
      <c r="AN10" s="23" t="s">
        <v>110</v>
      </c>
      <c r="AO10" s="23" t="s">
        <v>105</v>
      </c>
      <c r="AP10" s="28">
        <v>1</v>
      </c>
      <c r="AQ10" s="32">
        <v>3.1E-2</v>
      </c>
      <c r="AR10" s="23"/>
      <c r="AS10" s="29"/>
      <c r="AT10" s="23">
        <v>0.02</v>
      </c>
      <c r="AU10" s="23" t="s">
        <v>113</v>
      </c>
      <c r="AV10" s="23"/>
      <c r="AW10" s="33">
        <v>1.2</v>
      </c>
      <c r="AX10" s="23" t="s">
        <v>105</v>
      </c>
      <c r="AY10" s="23"/>
      <c r="AZ10" s="23"/>
      <c r="BA10" s="23"/>
      <c r="BB10" s="27">
        <v>3.4</v>
      </c>
      <c r="BC10" s="26"/>
      <c r="BD10" s="23" t="s">
        <v>109</v>
      </c>
      <c r="BE10" s="23">
        <v>127</v>
      </c>
      <c r="BF10" s="29"/>
      <c r="BG10" s="27">
        <v>13.7</v>
      </c>
      <c r="BH10" s="34">
        <v>57</v>
      </c>
      <c r="BI10" s="34">
        <v>42</v>
      </c>
      <c r="BJ10" s="30">
        <v>800</v>
      </c>
      <c r="BK10" s="23"/>
      <c r="BL10" s="23"/>
      <c r="BM10" s="23" t="s">
        <v>105</v>
      </c>
      <c r="BN10" s="23">
        <v>0.01</v>
      </c>
      <c r="BO10" s="23" t="s">
        <v>102</v>
      </c>
      <c r="BP10" s="23" t="s">
        <v>103</v>
      </c>
      <c r="BQ10" s="23"/>
      <c r="BR10" s="23" t="s">
        <v>102</v>
      </c>
      <c r="BS10" s="23" t="s">
        <v>102</v>
      </c>
      <c r="BT10" s="23" t="s">
        <v>102</v>
      </c>
      <c r="BU10" s="23" t="s">
        <v>102</v>
      </c>
      <c r="BV10" s="23" t="s">
        <v>102</v>
      </c>
      <c r="BW10" s="23" t="s">
        <v>102</v>
      </c>
      <c r="BX10" s="23"/>
      <c r="BY10" s="23" t="s">
        <v>102</v>
      </c>
      <c r="BZ10" s="23" t="s">
        <v>103</v>
      </c>
      <c r="CA10" s="23" t="s">
        <v>111</v>
      </c>
      <c r="CB10" s="23" t="s">
        <v>102</v>
      </c>
      <c r="CC10" s="23" t="s">
        <v>103</v>
      </c>
      <c r="CD10" s="28">
        <v>0.7</v>
      </c>
      <c r="CE10" s="23" t="s">
        <v>107</v>
      </c>
      <c r="CF10" s="23" t="s">
        <v>111</v>
      </c>
    </row>
    <row r="11" spans="1:86">
      <c r="A11" s="23" t="s">
        <v>96</v>
      </c>
      <c r="B11" s="24" t="s">
        <v>97</v>
      </c>
      <c r="C11" s="440">
        <v>43073</v>
      </c>
      <c r="D11" s="24" t="s">
        <v>98</v>
      </c>
      <c r="E11" s="23" t="s">
        <v>104</v>
      </c>
      <c r="F11" s="26"/>
      <c r="G11" s="27">
        <v>5.8</v>
      </c>
      <c r="H11" s="27">
        <v>10.6</v>
      </c>
      <c r="I11" s="23">
        <v>1.8</v>
      </c>
      <c r="J11" s="23">
        <v>1.4</v>
      </c>
      <c r="K11" s="23"/>
      <c r="L11" s="23"/>
      <c r="M11" s="23"/>
      <c r="N11" s="23"/>
      <c r="O11" s="27" t="s">
        <v>100</v>
      </c>
      <c r="P11" s="27"/>
      <c r="Q11" s="27"/>
      <c r="R11" s="23"/>
      <c r="S11" s="27"/>
      <c r="T11" s="23"/>
      <c r="U11" s="23"/>
      <c r="V11" s="23"/>
      <c r="W11" s="23"/>
      <c r="X11" s="23"/>
      <c r="Y11" s="23">
        <v>7.8</v>
      </c>
      <c r="Z11" s="23">
        <v>0.6</v>
      </c>
      <c r="AA11" s="26"/>
      <c r="AB11" s="29"/>
      <c r="AC11" s="34">
        <v>10</v>
      </c>
      <c r="AD11" s="30">
        <v>1200</v>
      </c>
      <c r="AE11" s="29"/>
      <c r="AF11" s="30">
        <v>84</v>
      </c>
      <c r="AG11" s="26"/>
      <c r="AH11" s="23"/>
      <c r="AI11" s="23"/>
      <c r="AJ11" s="23"/>
      <c r="AK11" s="23"/>
      <c r="AL11" s="29"/>
      <c r="AM11" s="23" t="s">
        <v>101</v>
      </c>
      <c r="AN11" s="23"/>
      <c r="AO11" s="23"/>
      <c r="AP11" s="31">
        <v>0.09</v>
      </c>
      <c r="AQ11" s="32">
        <v>6.0000000000000001E-3</v>
      </c>
      <c r="AR11" s="23"/>
      <c r="AS11" s="29"/>
      <c r="AT11" s="23" t="s">
        <v>114</v>
      </c>
      <c r="AU11" s="23">
        <v>6.0000000000000001E-3</v>
      </c>
      <c r="AV11" s="23"/>
      <c r="AW11" s="33">
        <v>1.4</v>
      </c>
      <c r="AX11" s="23"/>
      <c r="AY11" s="23"/>
      <c r="AZ11" s="23"/>
      <c r="BA11" s="23"/>
      <c r="BB11" s="27">
        <v>4.9000000000000004</v>
      </c>
      <c r="BC11" s="26"/>
      <c r="BD11" s="23"/>
      <c r="BE11" s="23"/>
      <c r="BF11" s="29"/>
      <c r="BG11" s="27">
        <v>16.100000000000001</v>
      </c>
      <c r="BH11" s="34">
        <v>65</v>
      </c>
      <c r="BI11" s="34">
        <v>51</v>
      </c>
      <c r="BJ11" s="30">
        <v>440</v>
      </c>
      <c r="BK11" s="23"/>
      <c r="BL11" s="23"/>
      <c r="BM11" s="23"/>
      <c r="BN11" s="23"/>
      <c r="BO11" s="23" t="s">
        <v>102</v>
      </c>
      <c r="BP11" s="23" t="s">
        <v>103</v>
      </c>
      <c r="BQ11" s="23"/>
      <c r="BR11" s="23" t="s">
        <v>102</v>
      </c>
      <c r="BS11" s="23" t="s">
        <v>102</v>
      </c>
      <c r="BT11" s="23" t="s">
        <v>102</v>
      </c>
      <c r="BU11" s="23" t="s">
        <v>102</v>
      </c>
      <c r="BV11" s="23"/>
      <c r="BW11" s="23"/>
      <c r="BX11" s="23"/>
      <c r="BY11" s="23"/>
      <c r="BZ11" s="23"/>
      <c r="CA11" s="23"/>
      <c r="CB11" s="23"/>
      <c r="CC11" s="23"/>
      <c r="CD11" s="28">
        <v>0.7</v>
      </c>
      <c r="CE11" s="23"/>
      <c r="CF11" s="23"/>
    </row>
    <row r="12" spans="1:86">
      <c r="A12" s="23" t="s">
        <v>96</v>
      </c>
      <c r="B12" s="24" t="s">
        <v>97</v>
      </c>
      <c r="C12" s="440">
        <v>43109</v>
      </c>
      <c r="D12" s="24" t="s">
        <v>98</v>
      </c>
      <c r="E12" s="23" t="s">
        <v>99</v>
      </c>
      <c r="F12" s="26"/>
      <c r="G12" s="27">
        <v>10.8</v>
      </c>
      <c r="H12" s="27">
        <v>8.6</v>
      </c>
      <c r="I12" s="23">
        <v>5.2</v>
      </c>
      <c r="J12" s="23">
        <v>2.7</v>
      </c>
      <c r="K12" s="23"/>
      <c r="L12" s="23"/>
      <c r="M12" s="23"/>
      <c r="N12" s="23"/>
      <c r="O12" s="27" t="s">
        <v>112</v>
      </c>
      <c r="P12" s="27"/>
      <c r="Q12" s="27"/>
      <c r="R12" s="23"/>
      <c r="S12" s="27"/>
      <c r="T12" s="23"/>
      <c r="U12" s="23"/>
      <c r="V12" s="23"/>
      <c r="W12" s="23"/>
      <c r="X12" s="23"/>
      <c r="Y12" s="23">
        <v>7.6999999999999993</v>
      </c>
      <c r="Z12" s="23">
        <v>1.4</v>
      </c>
      <c r="AA12" s="26"/>
      <c r="AB12" s="29"/>
      <c r="AC12" s="34">
        <v>11</v>
      </c>
      <c r="AD12" s="30">
        <v>16000</v>
      </c>
      <c r="AE12" s="29"/>
      <c r="AF12" s="30">
        <v>2100</v>
      </c>
      <c r="AG12" s="26"/>
      <c r="AH12" s="23"/>
      <c r="AI12" s="23"/>
      <c r="AJ12" s="23"/>
      <c r="AK12" s="23"/>
      <c r="AL12" s="29"/>
      <c r="AM12" s="23" t="s">
        <v>101</v>
      </c>
      <c r="AN12" s="23"/>
      <c r="AO12" s="23"/>
      <c r="AP12" s="31">
        <v>0.22</v>
      </c>
      <c r="AQ12" s="32">
        <v>1.7000000000000001E-2</v>
      </c>
      <c r="AR12" s="23"/>
      <c r="AS12" s="29"/>
      <c r="AT12" s="23">
        <v>0.1</v>
      </c>
      <c r="AU12" s="23">
        <v>1.6E-2</v>
      </c>
      <c r="AV12" s="23"/>
      <c r="AW12" s="33">
        <v>1.3</v>
      </c>
      <c r="AX12" s="23"/>
      <c r="AY12" s="23"/>
      <c r="AZ12" s="23"/>
      <c r="BA12" s="23"/>
      <c r="BB12" s="27">
        <v>7.4</v>
      </c>
      <c r="BC12" s="26"/>
      <c r="BD12" s="23"/>
      <c r="BE12" s="23"/>
      <c r="BF12" s="29"/>
      <c r="BG12" s="27">
        <v>15.7</v>
      </c>
      <c r="BH12" s="34">
        <v>60</v>
      </c>
      <c r="BI12" s="34">
        <v>47</v>
      </c>
      <c r="BJ12" s="30">
        <v>3400</v>
      </c>
      <c r="BK12" s="23"/>
      <c r="BL12" s="23"/>
      <c r="BM12" s="23"/>
      <c r="BN12" s="23"/>
      <c r="BO12" s="23" t="s">
        <v>102</v>
      </c>
      <c r="BP12" s="23" t="s">
        <v>103</v>
      </c>
      <c r="BQ12" s="23"/>
      <c r="BR12" s="23" t="s">
        <v>102</v>
      </c>
      <c r="BS12" s="23" t="s">
        <v>102</v>
      </c>
      <c r="BT12" s="23" t="s">
        <v>102</v>
      </c>
      <c r="BU12" s="23" t="s">
        <v>102</v>
      </c>
      <c r="BV12" s="23"/>
      <c r="BW12" s="23"/>
      <c r="BX12" s="23"/>
      <c r="BY12" s="23"/>
      <c r="BZ12" s="23"/>
      <c r="CA12" s="23"/>
      <c r="CB12" s="23"/>
      <c r="CC12" s="23"/>
      <c r="CD12" s="28">
        <v>1.5</v>
      </c>
      <c r="CE12" s="23"/>
      <c r="CF12" s="23"/>
    </row>
    <row r="13" spans="1:86">
      <c r="A13" s="23" t="s">
        <v>96</v>
      </c>
      <c r="B13" s="24" t="s">
        <v>97</v>
      </c>
      <c r="C13" s="440">
        <v>43136</v>
      </c>
      <c r="D13" s="24" t="s">
        <v>98</v>
      </c>
      <c r="E13" s="23" t="s">
        <v>104</v>
      </c>
      <c r="F13" s="26"/>
      <c r="G13" s="27">
        <v>1</v>
      </c>
      <c r="H13" s="27">
        <v>7.7</v>
      </c>
      <c r="I13" s="23">
        <v>3.2</v>
      </c>
      <c r="J13" s="23">
        <v>1.2</v>
      </c>
      <c r="K13" s="23"/>
      <c r="L13" s="23"/>
      <c r="M13" s="23"/>
      <c r="N13" s="23"/>
      <c r="O13" s="27" t="s">
        <v>100</v>
      </c>
      <c r="P13" s="27" t="s">
        <v>105</v>
      </c>
      <c r="Q13" s="27" t="s">
        <v>106</v>
      </c>
      <c r="R13" s="23" t="s">
        <v>105</v>
      </c>
      <c r="S13" s="27" t="s">
        <v>107</v>
      </c>
      <c r="T13" s="23" t="s">
        <v>105</v>
      </c>
      <c r="U13" s="23" t="s">
        <v>108</v>
      </c>
      <c r="V13" s="23"/>
      <c r="W13" s="23"/>
      <c r="X13" s="23"/>
      <c r="Y13" s="23">
        <v>7.8999999999999995</v>
      </c>
      <c r="Z13" s="23">
        <v>1.5</v>
      </c>
      <c r="AA13" s="26"/>
      <c r="AB13" s="29"/>
      <c r="AC13" s="34">
        <v>11</v>
      </c>
      <c r="AD13" s="30">
        <v>480</v>
      </c>
      <c r="AE13" s="29"/>
      <c r="AF13" s="30">
        <v>52</v>
      </c>
      <c r="AG13" s="26"/>
      <c r="AH13" s="23" t="s">
        <v>109</v>
      </c>
      <c r="AI13" s="23" t="s">
        <v>107</v>
      </c>
      <c r="AJ13" s="23"/>
      <c r="AK13" s="23"/>
      <c r="AL13" s="29" t="s">
        <v>107</v>
      </c>
      <c r="AM13" s="23" t="s">
        <v>101</v>
      </c>
      <c r="AN13" s="23" t="s">
        <v>110</v>
      </c>
      <c r="AO13" s="23" t="s">
        <v>105</v>
      </c>
      <c r="AP13" s="31">
        <v>0.19</v>
      </c>
      <c r="AQ13" s="32">
        <v>1.7000000000000001E-2</v>
      </c>
      <c r="AR13" s="23"/>
      <c r="AS13" s="29"/>
      <c r="AT13" s="23" t="s">
        <v>114</v>
      </c>
      <c r="AU13" s="23">
        <v>7.0000000000000001E-3</v>
      </c>
      <c r="AV13" s="23"/>
      <c r="AW13" s="33">
        <v>1.2</v>
      </c>
      <c r="AX13" s="23" t="s">
        <v>105</v>
      </c>
      <c r="AY13" s="23"/>
      <c r="AZ13" s="23"/>
      <c r="BA13" s="23"/>
      <c r="BB13" s="27">
        <v>6</v>
      </c>
      <c r="BC13" s="26"/>
      <c r="BD13" s="23" t="s">
        <v>109</v>
      </c>
      <c r="BE13" s="23">
        <v>122</v>
      </c>
      <c r="BF13" s="29"/>
      <c r="BG13" s="27">
        <v>17.100000000000001</v>
      </c>
      <c r="BH13" s="34">
        <v>68</v>
      </c>
      <c r="BI13" s="34">
        <v>50</v>
      </c>
      <c r="BJ13" s="30">
        <v>420</v>
      </c>
      <c r="BK13" s="23"/>
      <c r="BL13" s="23"/>
      <c r="BM13" s="23" t="s">
        <v>105</v>
      </c>
      <c r="BN13" s="23">
        <v>0.02</v>
      </c>
      <c r="BO13" s="23" t="s">
        <v>102</v>
      </c>
      <c r="BP13" s="23" t="s">
        <v>103</v>
      </c>
      <c r="BQ13" s="23"/>
      <c r="BR13" s="23" t="s">
        <v>102</v>
      </c>
      <c r="BS13" s="23" t="s">
        <v>102</v>
      </c>
      <c r="BT13" s="23" t="s">
        <v>102</v>
      </c>
      <c r="BU13" s="23" t="s">
        <v>102</v>
      </c>
      <c r="BV13" s="23" t="s">
        <v>102</v>
      </c>
      <c r="BW13" s="23" t="s">
        <v>102</v>
      </c>
      <c r="BX13" s="23"/>
      <c r="BY13" s="23" t="s">
        <v>102</v>
      </c>
      <c r="BZ13" s="23" t="s">
        <v>103</v>
      </c>
      <c r="CA13" s="23" t="s">
        <v>111</v>
      </c>
      <c r="CB13" s="23" t="s">
        <v>102</v>
      </c>
      <c r="CC13" s="23" t="s">
        <v>103</v>
      </c>
      <c r="CD13" s="28">
        <v>1.1000000000000001</v>
      </c>
      <c r="CE13" s="23" t="s">
        <v>107</v>
      </c>
      <c r="CF13" s="23" t="s">
        <v>111</v>
      </c>
    </row>
    <row r="14" spans="1:86">
      <c r="A14" s="23" t="s">
        <v>96</v>
      </c>
      <c r="B14" s="24" t="s">
        <v>97</v>
      </c>
      <c r="C14" s="440">
        <v>43164</v>
      </c>
      <c r="D14" s="24" t="s">
        <v>98</v>
      </c>
      <c r="E14" s="23" t="s">
        <v>99</v>
      </c>
      <c r="F14" s="26"/>
      <c r="G14" s="27">
        <v>16.2</v>
      </c>
      <c r="H14" s="27">
        <v>12.4</v>
      </c>
      <c r="I14" s="23">
        <v>3.9</v>
      </c>
      <c r="J14" s="23">
        <v>1.5</v>
      </c>
      <c r="K14" s="23"/>
      <c r="L14" s="23"/>
      <c r="M14" s="23"/>
      <c r="N14" s="23"/>
      <c r="O14" s="27" t="s">
        <v>112</v>
      </c>
      <c r="P14" s="27"/>
      <c r="Q14" s="27"/>
      <c r="R14" s="23"/>
      <c r="S14" s="27"/>
      <c r="T14" s="23"/>
      <c r="U14" s="23"/>
      <c r="V14" s="23"/>
      <c r="W14" s="23"/>
      <c r="X14" s="23"/>
      <c r="Y14" s="23">
        <v>7.9</v>
      </c>
      <c r="Z14" s="23">
        <v>1.7000000000000002</v>
      </c>
      <c r="AA14" s="26"/>
      <c r="AB14" s="29"/>
      <c r="AC14" s="34">
        <v>10</v>
      </c>
      <c r="AD14" s="30">
        <v>1500</v>
      </c>
      <c r="AE14" s="29"/>
      <c r="AF14" s="30">
        <v>55</v>
      </c>
      <c r="AG14" s="26"/>
      <c r="AH14" s="23"/>
      <c r="AI14" s="23"/>
      <c r="AJ14" s="23"/>
      <c r="AK14" s="23"/>
      <c r="AL14" s="29"/>
      <c r="AM14" s="23" t="s">
        <v>101</v>
      </c>
      <c r="AN14" s="23"/>
      <c r="AO14" s="23"/>
      <c r="AP14" s="31">
        <v>0.2</v>
      </c>
      <c r="AQ14" s="32">
        <v>0.02</v>
      </c>
      <c r="AR14" s="23"/>
      <c r="AS14" s="29"/>
      <c r="AT14" s="23" t="s">
        <v>114</v>
      </c>
      <c r="AU14" s="23">
        <v>7.0000000000000001E-3</v>
      </c>
      <c r="AV14" s="23"/>
      <c r="AW14" s="33">
        <v>1</v>
      </c>
      <c r="AX14" s="23"/>
      <c r="AY14" s="23"/>
      <c r="AZ14" s="23"/>
      <c r="BA14" s="23"/>
      <c r="BB14" s="27">
        <v>5.6</v>
      </c>
      <c r="BC14" s="26"/>
      <c r="BD14" s="23"/>
      <c r="BE14" s="23"/>
      <c r="BF14" s="29"/>
      <c r="BG14" s="27">
        <v>16.600000000000001</v>
      </c>
      <c r="BH14" s="34">
        <v>66</v>
      </c>
      <c r="BI14" s="34">
        <v>51</v>
      </c>
      <c r="BJ14" s="30">
        <v>410</v>
      </c>
      <c r="BK14" s="23"/>
      <c r="BL14" s="23"/>
      <c r="BM14" s="23"/>
      <c r="BN14" s="23"/>
      <c r="BO14" s="23" t="s">
        <v>102</v>
      </c>
      <c r="BP14" s="23" t="s">
        <v>103</v>
      </c>
      <c r="BQ14" s="23"/>
      <c r="BR14" s="23" t="s">
        <v>102</v>
      </c>
      <c r="BS14" s="23" t="s">
        <v>102</v>
      </c>
      <c r="BT14" s="23" t="s">
        <v>102</v>
      </c>
      <c r="BU14" s="23" t="s">
        <v>102</v>
      </c>
      <c r="BV14" s="23"/>
      <c r="BW14" s="23"/>
      <c r="BX14" s="23"/>
      <c r="BY14" s="23"/>
      <c r="BZ14" s="23"/>
      <c r="CA14" s="23"/>
      <c r="CB14" s="23"/>
      <c r="CC14" s="23"/>
      <c r="CD14" s="28">
        <v>1.2</v>
      </c>
      <c r="CE14" s="23"/>
      <c r="CF14" s="23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CJ58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9.375" style="35" bestFit="1" customWidth="1"/>
    <col min="2" max="2" width="16.125" style="13" bestFit="1" customWidth="1"/>
    <col min="3" max="3" width="11.625" style="13" bestFit="1" customWidth="1"/>
    <col min="4" max="4" width="9.625" style="13"/>
    <col min="5" max="5" width="9.625" style="23" customWidth="1"/>
    <col min="6" max="6" width="9.625" style="37"/>
    <col min="7" max="8" width="9.625" style="38"/>
    <col min="9" max="10" width="0" style="35" hidden="1" customWidth="1"/>
    <col min="11" max="11" width="16" style="35" customWidth="1"/>
    <col min="12" max="13" width="9.625" style="35"/>
    <col min="14" max="14" width="0" style="35" hidden="1" customWidth="1"/>
    <col min="15" max="15" width="9.625" style="38"/>
    <col min="16" max="17" width="0" style="38" hidden="1" customWidth="1"/>
    <col min="18" max="18" width="0" style="35" hidden="1" customWidth="1"/>
    <col min="19" max="19" width="0" style="38" hidden="1" customWidth="1"/>
    <col min="20" max="24" width="0" style="35" hidden="1" customWidth="1"/>
    <col min="25" max="25" width="9.625" style="51"/>
    <col min="26" max="26" width="9.625" style="35"/>
    <col min="27" max="27" width="9.625" style="37"/>
    <col min="28" max="28" width="0" style="39" hidden="1" customWidth="1"/>
    <col min="29" max="29" width="9.625" style="38"/>
    <col min="30" max="30" width="0" style="37" hidden="1" customWidth="1"/>
    <col min="31" max="31" width="0" style="39" hidden="1" customWidth="1"/>
    <col min="32" max="33" width="0" style="37" hidden="1" customWidth="1"/>
    <col min="34" max="37" width="0" style="35" hidden="1" customWidth="1"/>
    <col min="38" max="38" width="0" style="39" hidden="1" customWidth="1"/>
    <col min="39" max="44" width="0" style="35" hidden="1" customWidth="1"/>
    <col min="45" max="45" width="0" style="39" hidden="1" customWidth="1"/>
    <col min="46" max="52" width="0" style="35" hidden="1" customWidth="1"/>
    <col min="53" max="53" width="0" style="38" hidden="1" customWidth="1"/>
    <col min="54" max="54" width="0" style="37" hidden="1" customWidth="1"/>
    <col min="55" max="56" width="0" style="35" hidden="1" customWidth="1"/>
    <col min="57" max="57" width="0" style="39" hidden="1" customWidth="1"/>
    <col min="58" max="58" width="9.625" style="38"/>
    <col min="59" max="60" width="0" style="40" hidden="1" customWidth="1"/>
    <col min="61" max="61" width="0" style="38" hidden="1" customWidth="1"/>
    <col min="62" max="85" width="0" style="35" hidden="1" customWidth="1"/>
    <col min="86" max="16384" width="9.625" style="35"/>
  </cols>
  <sheetData>
    <row r="1" spans="1:88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115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44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117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2" t="s">
        <v>119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8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Y2" s="17"/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6" t="s">
        <v>127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8">
      <c r="A3" s="35" t="s">
        <v>128</v>
      </c>
      <c r="B3" s="13" t="s">
        <v>129</v>
      </c>
      <c r="C3" s="13" t="s">
        <v>130</v>
      </c>
      <c r="D3" s="48">
        <v>0.4513888888888889</v>
      </c>
      <c r="E3" s="23" t="s">
        <v>131</v>
      </c>
      <c r="F3" s="37">
        <v>2.2040000000000002</v>
      </c>
      <c r="G3" s="38">
        <v>33.5</v>
      </c>
      <c r="H3" s="38">
        <v>28.5</v>
      </c>
      <c r="K3" s="35" t="s">
        <v>132</v>
      </c>
      <c r="L3" s="35" t="s">
        <v>133</v>
      </c>
      <c r="M3" s="35" t="s">
        <v>134</v>
      </c>
      <c r="O3" s="38" t="s">
        <v>135</v>
      </c>
      <c r="Y3" s="49">
        <v>8.18</v>
      </c>
      <c r="Z3" s="35">
        <v>3.4</v>
      </c>
      <c r="AC3" s="38">
        <v>5.0999999999999996</v>
      </c>
      <c r="BF3" s="38">
        <v>39.299999999999997</v>
      </c>
      <c r="CI3" s="50"/>
      <c r="CJ3" s="48"/>
    </row>
    <row r="4" spans="1:88">
      <c r="A4" s="35" t="s">
        <v>128</v>
      </c>
      <c r="B4" s="13" t="s">
        <v>129</v>
      </c>
      <c r="C4" s="13" t="s">
        <v>136</v>
      </c>
      <c r="D4" s="48">
        <v>0.4861111111111111</v>
      </c>
      <c r="E4" s="23" t="s">
        <v>131</v>
      </c>
      <c r="G4" s="38">
        <v>10</v>
      </c>
      <c r="H4" s="38">
        <v>11.4</v>
      </c>
      <c r="K4" s="35" t="s">
        <v>137</v>
      </c>
      <c r="L4" s="35" t="s">
        <v>133</v>
      </c>
      <c r="M4" s="35" t="s">
        <v>134</v>
      </c>
      <c r="O4" s="38" t="s">
        <v>135</v>
      </c>
      <c r="Y4" s="51">
        <v>7.3</v>
      </c>
      <c r="Z4" s="35">
        <v>7.5</v>
      </c>
      <c r="AC4" s="38">
        <v>10</v>
      </c>
      <c r="BF4" s="38">
        <v>26.1</v>
      </c>
      <c r="CI4" s="50"/>
      <c r="CJ4" s="48"/>
    </row>
    <row r="5" spans="1:88">
      <c r="A5" s="35" t="s">
        <v>138</v>
      </c>
      <c r="B5" s="13" t="s">
        <v>139</v>
      </c>
      <c r="C5" s="13" t="s">
        <v>140</v>
      </c>
      <c r="D5" s="48">
        <v>0.53125</v>
      </c>
      <c r="E5" s="23" t="s">
        <v>141</v>
      </c>
      <c r="F5" s="37">
        <v>2.3421999999999995E-2</v>
      </c>
      <c r="G5" s="38">
        <v>29</v>
      </c>
      <c r="H5" s="38">
        <v>22.7</v>
      </c>
      <c r="K5" s="35" t="s">
        <v>137</v>
      </c>
      <c r="L5" s="35" t="s">
        <v>133</v>
      </c>
      <c r="M5" s="35" t="s">
        <v>142</v>
      </c>
      <c r="O5" s="38" t="s">
        <v>135</v>
      </c>
      <c r="Y5" s="51">
        <v>8.3000000000000007</v>
      </c>
      <c r="Z5" s="35">
        <v>0.8</v>
      </c>
      <c r="AA5" s="38">
        <v>3.4</v>
      </c>
      <c r="AC5" s="38">
        <v>8.5</v>
      </c>
      <c r="BF5" s="38">
        <v>31.2</v>
      </c>
      <c r="CI5" s="50"/>
      <c r="CJ5" s="48"/>
    </row>
    <row r="6" spans="1:88">
      <c r="A6" s="35" t="s">
        <v>138</v>
      </c>
      <c r="B6" s="13" t="s">
        <v>139</v>
      </c>
      <c r="C6" s="13" t="s">
        <v>143</v>
      </c>
      <c r="D6" s="48">
        <v>0.5625</v>
      </c>
      <c r="E6" s="23" t="s">
        <v>104</v>
      </c>
      <c r="F6" s="37">
        <v>6.93E-2</v>
      </c>
      <c r="G6" s="38">
        <v>5.2</v>
      </c>
      <c r="H6" s="38">
        <v>7.8</v>
      </c>
      <c r="K6" s="35" t="s">
        <v>137</v>
      </c>
      <c r="L6" s="35" t="s">
        <v>133</v>
      </c>
      <c r="M6" s="35" t="s">
        <v>142</v>
      </c>
      <c r="O6" s="38" t="s">
        <v>135</v>
      </c>
      <c r="Y6" s="51">
        <v>7.8</v>
      </c>
      <c r="Z6" s="35">
        <v>1.8</v>
      </c>
      <c r="AA6" s="38">
        <v>2.2000000000000002</v>
      </c>
      <c r="AC6" s="38">
        <v>11.4</v>
      </c>
      <c r="BF6" s="38">
        <v>29.1</v>
      </c>
      <c r="CI6" s="50"/>
      <c r="CJ6" s="48"/>
    </row>
    <row r="7" spans="1:88">
      <c r="A7" s="35" t="s">
        <v>138</v>
      </c>
      <c r="B7" s="13" t="s">
        <v>144</v>
      </c>
      <c r="C7" s="13" t="s">
        <v>145</v>
      </c>
      <c r="D7" s="48">
        <v>0.4826388888888889</v>
      </c>
      <c r="E7" s="23" t="s">
        <v>141</v>
      </c>
      <c r="F7" s="37">
        <v>3.3616E-2</v>
      </c>
      <c r="G7" s="38">
        <v>28</v>
      </c>
      <c r="H7" s="38">
        <v>24.6</v>
      </c>
      <c r="K7" s="35" t="s">
        <v>146</v>
      </c>
      <c r="L7" s="35" t="s">
        <v>133</v>
      </c>
      <c r="M7" s="35" t="s">
        <v>142</v>
      </c>
      <c r="O7" s="38" t="s">
        <v>135</v>
      </c>
      <c r="Y7" s="51">
        <v>8.9</v>
      </c>
      <c r="Z7" s="35">
        <v>2.7</v>
      </c>
      <c r="AA7" s="38">
        <v>4.2</v>
      </c>
      <c r="AC7" s="38">
        <v>11.5</v>
      </c>
      <c r="BF7" s="38">
        <v>30.4</v>
      </c>
      <c r="CI7" s="50"/>
      <c r="CJ7" s="48"/>
    </row>
    <row r="8" spans="1:88">
      <c r="A8" s="35" t="s">
        <v>138</v>
      </c>
      <c r="B8" s="13" t="s">
        <v>144</v>
      </c>
      <c r="C8" s="13" t="s">
        <v>147</v>
      </c>
      <c r="D8" s="48">
        <v>0.50694444444444442</v>
      </c>
      <c r="E8" s="23" t="s">
        <v>104</v>
      </c>
      <c r="F8" s="37">
        <v>6.3E-2</v>
      </c>
      <c r="G8" s="38">
        <v>5</v>
      </c>
      <c r="H8" s="38">
        <v>10</v>
      </c>
      <c r="K8" s="35" t="s">
        <v>137</v>
      </c>
      <c r="L8" s="35" t="s">
        <v>133</v>
      </c>
      <c r="M8" s="35" t="s">
        <v>142</v>
      </c>
      <c r="O8" s="38" t="s">
        <v>135</v>
      </c>
      <c r="Y8" s="51">
        <v>8.1</v>
      </c>
      <c r="Z8" s="52">
        <v>2</v>
      </c>
      <c r="AA8" s="38">
        <v>2.4</v>
      </c>
      <c r="AC8" s="38">
        <v>12.4</v>
      </c>
      <c r="BF8" s="38">
        <v>29.8</v>
      </c>
      <c r="CI8" s="50"/>
      <c r="CJ8" s="48"/>
    </row>
    <row r="9" spans="1:88">
      <c r="A9" s="35" t="s">
        <v>138</v>
      </c>
      <c r="B9" s="13" t="s">
        <v>148</v>
      </c>
      <c r="C9" s="13" t="s">
        <v>147</v>
      </c>
      <c r="D9" s="48">
        <v>0.57986111111111105</v>
      </c>
      <c r="E9" s="23" t="s">
        <v>104</v>
      </c>
      <c r="F9" s="37">
        <v>3.1184999999999997E-2</v>
      </c>
      <c r="G9" s="38">
        <v>5.8</v>
      </c>
      <c r="H9" s="38">
        <v>9.6</v>
      </c>
      <c r="K9" s="35" t="s">
        <v>137</v>
      </c>
      <c r="L9" s="35" t="s">
        <v>133</v>
      </c>
      <c r="M9" s="35" t="s">
        <v>142</v>
      </c>
      <c r="O9" s="38" t="s">
        <v>135</v>
      </c>
      <c r="Y9" s="51">
        <v>8.5</v>
      </c>
      <c r="Z9" s="35">
        <v>1.6</v>
      </c>
      <c r="AA9" s="38">
        <v>2.7</v>
      </c>
      <c r="AC9" s="38">
        <v>13.3</v>
      </c>
      <c r="BF9" s="38">
        <v>30.6</v>
      </c>
      <c r="CI9" s="50"/>
      <c r="CJ9" s="48"/>
    </row>
    <row r="10" spans="1:88">
      <c r="A10" s="35" t="s">
        <v>138</v>
      </c>
      <c r="B10" s="13" t="s">
        <v>149</v>
      </c>
      <c r="C10" s="13" t="s">
        <v>145</v>
      </c>
      <c r="D10" s="48">
        <v>0.4548611111111111</v>
      </c>
      <c r="E10" s="23" t="s">
        <v>141</v>
      </c>
      <c r="F10" s="37">
        <v>0.41426000000000007</v>
      </c>
      <c r="G10" s="38">
        <v>26.8</v>
      </c>
      <c r="H10" s="38">
        <v>24.2</v>
      </c>
      <c r="K10" s="35" t="s">
        <v>146</v>
      </c>
      <c r="L10" s="35" t="s">
        <v>133</v>
      </c>
      <c r="M10" s="35" t="s">
        <v>142</v>
      </c>
      <c r="O10" s="38" t="s">
        <v>135</v>
      </c>
      <c r="Y10" s="49">
        <v>8</v>
      </c>
      <c r="Z10" s="35">
        <v>1.3</v>
      </c>
      <c r="AA10" s="38">
        <v>5</v>
      </c>
      <c r="AC10" s="38">
        <v>8.4</v>
      </c>
      <c r="BF10" s="38">
        <v>35.1</v>
      </c>
      <c r="CI10" s="50"/>
      <c r="CJ10" s="48"/>
    </row>
    <row r="11" spans="1:88">
      <c r="A11" s="35" t="s">
        <v>138</v>
      </c>
      <c r="B11" s="13" t="s">
        <v>149</v>
      </c>
      <c r="C11" s="13" t="s">
        <v>147</v>
      </c>
      <c r="D11" s="48">
        <v>0.47916666666666669</v>
      </c>
      <c r="E11" s="23" t="s">
        <v>104</v>
      </c>
      <c r="F11" s="37">
        <v>5.7166000000000002E-2</v>
      </c>
      <c r="G11" s="38">
        <v>4</v>
      </c>
      <c r="H11" s="38">
        <v>6.4</v>
      </c>
      <c r="K11" s="35" t="s">
        <v>137</v>
      </c>
      <c r="L11" s="35" t="s">
        <v>133</v>
      </c>
      <c r="M11" s="35" t="s">
        <v>142</v>
      </c>
      <c r="O11" s="38" t="s">
        <v>135</v>
      </c>
      <c r="Y11" s="51">
        <v>8.1999999999999993</v>
      </c>
      <c r="Z11" s="35">
        <v>0.9</v>
      </c>
      <c r="AA11" s="38">
        <v>2.4</v>
      </c>
      <c r="AC11" s="38">
        <v>13.8</v>
      </c>
      <c r="BF11" s="38">
        <v>37</v>
      </c>
      <c r="CI11" s="50"/>
      <c r="CJ11" s="48"/>
    </row>
    <row r="12" spans="1:88">
      <c r="A12" s="35" t="s">
        <v>138</v>
      </c>
      <c r="B12" s="13" t="s">
        <v>150</v>
      </c>
      <c r="C12" s="13" t="s">
        <v>145</v>
      </c>
      <c r="D12" s="48">
        <v>0.44097222222222227</v>
      </c>
      <c r="E12" s="23" t="s">
        <v>141</v>
      </c>
      <c r="F12" s="37">
        <v>5.8999999999999999E-3</v>
      </c>
      <c r="G12" s="38">
        <v>26</v>
      </c>
      <c r="H12" s="38">
        <v>24.7</v>
      </c>
      <c r="K12" s="35" t="s">
        <v>146</v>
      </c>
      <c r="L12" s="35" t="s">
        <v>133</v>
      </c>
      <c r="M12" s="35" t="s">
        <v>142</v>
      </c>
      <c r="O12" s="38" t="s">
        <v>135</v>
      </c>
      <c r="Y12" s="51">
        <v>7.9</v>
      </c>
      <c r="Z12" s="52">
        <v>1</v>
      </c>
      <c r="AA12" s="38">
        <v>4.7</v>
      </c>
      <c r="AC12" s="38">
        <v>8.9</v>
      </c>
      <c r="BF12" s="38">
        <v>25.3</v>
      </c>
      <c r="CI12" s="50"/>
      <c r="CJ12" s="48"/>
    </row>
    <row r="13" spans="1:88">
      <c r="A13" s="35" t="s">
        <v>138</v>
      </c>
      <c r="B13" s="13" t="s">
        <v>150</v>
      </c>
      <c r="C13" s="13" t="s">
        <v>147</v>
      </c>
      <c r="D13" s="48">
        <v>0.46180555555555558</v>
      </c>
      <c r="E13" s="23" t="s">
        <v>104</v>
      </c>
      <c r="F13" s="37">
        <v>8.8500000000000002E-3</v>
      </c>
      <c r="G13" s="38">
        <v>1.5</v>
      </c>
      <c r="H13" s="38">
        <v>3</v>
      </c>
      <c r="K13" s="35" t="s">
        <v>151</v>
      </c>
      <c r="L13" s="35" t="s">
        <v>133</v>
      </c>
      <c r="M13" s="35" t="s">
        <v>142</v>
      </c>
      <c r="O13" s="38" t="s">
        <v>135</v>
      </c>
      <c r="Y13" s="51">
        <v>7.5</v>
      </c>
      <c r="Z13" s="35">
        <v>2.4</v>
      </c>
      <c r="AA13" s="38">
        <v>4.2</v>
      </c>
      <c r="AC13" s="38">
        <v>13.1</v>
      </c>
      <c r="BF13" s="38">
        <v>28.9</v>
      </c>
      <c r="CI13" s="50"/>
      <c r="CJ13" s="48"/>
    </row>
    <row r="14" spans="1:88">
      <c r="A14" s="35" t="s">
        <v>138</v>
      </c>
      <c r="B14" s="13" t="s">
        <v>152</v>
      </c>
      <c r="C14" s="13" t="s">
        <v>145</v>
      </c>
      <c r="D14" s="48">
        <v>0.5625</v>
      </c>
      <c r="E14" s="23" t="s">
        <v>141</v>
      </c>
      <c r="F14" s="37">
        <v>2.5882499999999999E-2</v>
      </c>
      <c r="G14" s="38">
        <v>29</v>
      </c>
      <c r="H14" s="38">
        <v>24.5</v>
      </c>
      <c r="K14" s="35" t="s">
        <v>153</v>
      </c>
      <c r="L14" s="35" t="s">
        <v>133</v>
      </c>
      <c r="M14" s="35" t="s">
        <v>142</v>
      </c>
      <c r="O14" s="38" t="s">
        <v>135</v>
      </c>
      <c r="Y14" s="51">
        <v>8.6999999999999993</v>
      </c>
      <c r="Z14" s="35">
        <v>1.5</v>
      </c>
      <c r="AA14" s="38">
        <v>2.9</v>
      </c>
      <c r="AC14" s="38">
        <v>9.3000000000000007</v>
      </c>
      <c r="BF14" s="38">
        <v>25.8</v>
      </c>
      <c r="CI14" s="50"/>
      <c r="CJ14" s="48"/>
    </row>
    <row r="15" spans="1:88">
      <c r="A15" s="35" t="s">
        <v>138</v>
      </c>
      <c r="B15" s="13" t="s">
        <v>152</v>
      </c>
      <c r="C15" s="13" t="s">
        <v>147</v>
      </c>
      <c r="D15" s="48">
        <v>0.59375</v>
      </c>
      <c r="E15" s="23" t="s">
        <v>104</v>
      </c>
      <c r="F15" s="37">
        <v>2.3719999999999998E-2</v>
      </c>
      <c r="G15" s="38">
        <v>5.5</v>
      </c>
      <c r="H15" s="38">
        <v>7.3</v>
      </c>
      <c r="K15" s="35" t="s">
        <v>137</v>
      </c>
      <c r="L15" s="35" t="s">
        <v>133</v>
      </c>
      <c r="M15" s="35" t="s">
        <v>142</v>
      </c>
      <c r="O15" s="38" t="s">
        <v>135</v>
      </c>
      <c r="Y15" s="51">
        <v>7.5</v>
      </c>
      <c r="Z15" s="35">
        <v>1.8</v>
      </c>
      <c r="AA15" s="38">
        <v>2.9</v>
      </c>
      <c r="AC15" s="38">
        <v>10.8</v>
      </c>
      <c r="BF15" s="38">
        <v>27.8</v>
      </c>
      <c r="CI15" s="50"/>
      <c r="CJ15" s="48"/>
    </row>
    <row r="16" spans="1:88">
      <c r="A16" s="35" t="s">
        <v>128</v>
      </c>
      <c r="B16" s="13" t="s">
        <v>154</v>
      </c>
      <c r="C16" s="13" t="s">
        <v>130</v>
      </c>
      <c r="D16" s="48">
        <v>0.47430555555555554</v>
      </c>
      <c r="E16" s="23" t="s">
        <v>131</v>
      </c>
      <c r="F16" s="37">
        <v>1.091</v>
      </c>
      <c r="G16" s="38">
        <v>34.4</v>
      </c>
      <c r="H16" s="38">
        <v>29.8</v>
      </c>
      <c r="K16" s="35" t="s">
        <v>132</v>
      </c>
      <c r="L16" s="35" t="s">
        <v>133</v>
      </c>
      <c r="M16" s="35" t="s">
        <v>134</v>
      </c>
      <c r="O16" s="38" t="s">
        <v>135</v>
      </c>
      <c r="Y16" s="51">
        <v>7.7</v>
      </c>
      <c r="Z16" s="35">
        <v>7.4</v>
      </c>
      <c r="AA16" s="38"/>
      <c r="AC16" s="38">
        <v>4.5</v>
      </c>
      <c r="BF16" s="38">
        <v>44.2</v>
      </c>
      <c r="CI16" s="50"/>
      <c r="CJ16" s="48"/>
    </row>
    <row r="17" spans="1:88">
      <c r="A17" s="35" t="s">
        <v>128</v>
      </c>
      <c r="B17" s="13" t="s">
        <v>154</v>
      </c>
      <c r="C17" s="13" t="s">
        <v>136</v>
      </c>
      <c r="D17" s="48">
        <v>0.5083333333333333</v>
      </c>
      <c r="E17" s="23" t="s">
        <v>131</v>
      </c>
      <c r="F17" s="37">
        <v>2.2029999999999998</v>
      </c>
      <c r="G17" s="38">
        <v>10.8</v>
      </c>
      <c r="H17" s="38">
        <v>14</v>
      </c>
      <c r="K17" s="35" t="s">
        <v>132</v>
      </c>
      <c r="L17" s="35" t="s">
        <v>133</v>
      </c>
      <c r="M17" s="35" t="s">
        <v>134</v>
      </c>
      <c r="O17" s="38" t="s">
        <v>112</v>
      </c>
      <c r="Y17" s="49">
        <v>6.89</v>
      </c>
      <c r="Z17" s="35">
        <v>9.5</v>
      </c>
      <c r="AA17" s="38"/>
      <c r="AC17" s="38">
        <v>7.2</v>
      </c>
      <c r="BF17" s="38">
        <v>33.799999999999997</v>
      </c>
      <c r="CI17" s="50"/>
      <c r="CJ17" s="48"/>
    </row>
    <row r="18" spans="1:88">
      <c r="A18" s="35" t="s">
        <v>128</v>
      </c>
      <c r="B18" s="13" t="s">
        <v>155</v>
      </c>
      <c r="C18" s="13" t="s">
        <v>156</v>
      </c>
      <c r="D18" s="48">
        <v>0.47083333333333338</v>
      </c>
      <c r="E18" s="23" t="s">
        <v>157</v>
      </c>
      <c r="F18" s="37">
        <v>0.443</v>
      </c>
      <c r="G18" s="38">
        <v>29.9</v>
      </c>
      <c r="H18" s="38">
        <v>25</v>
      </c>
      <c r="K18" s="35" t="s">
        <v>132</v>
      </c>
      <c r="L18" s="35" t="s">
        <v>133</v>
      </c>
      <c r="M18" s="35" t="s">
        <v>134</v>
      </c>
      <c r="O18" s="38" t="s">
        <v>135</v>
      </c>
      <c r="Y18" s="49">
        <v>7.69</v>
      </c>
      <c r="Z18" s="35">
        <v>1.7</v>
      </c>
      <c r="AA18" s="38"/>
      <c r="AC18" s="38">
        <v>8.1</v>
      </c>
      <c r="BF18" s="38">
        <v>29.1</v>
      </c>
      <c r="CI18" s="50"/>
      <c r="CJ18" s="48"/>
    </row>
    <row r="19" spans="1:88">
      <c r="A19" s="35" t="s">
        <v>128</v>
      </c>
      <c r="B19" s="13" t="s">
        <v>155</v>
      </c>
      <c r="C19" s="13" t="s">
        <v>158</v>
      </c>
      <c r="D19" s="48">
        <v>0.46180555555555558</v>
      </c>
      <c r="E19" s="23" t="s">
        <v>131</v>
      </c>
      <c r="F19" s="37">
        <v>0.23499999999999999</v>
      </c>
      <c r="G19" s="38">
        <v>8.1999999999999993</v>
      </c>
      <c r="H19" s="38">
        <v>9</v>
      </c>
      <c r="K19" s="35" t="s">
        <v>132</v>
      </c>
      <c r="L19" s="35" t="s">
        <v>133</v>
      </c>
      <c r="M19" s="35" t="s">
        <v>134</v>
      </c>
      <c r="O19" s="38" t="s">
        <v>135</v>
      </c>
      <c r="Y19" s="49">
        <v>7.92</v>
      </c>
      <c r="Z19" s="35">
        <v>1.6</v>
      </c>
      <c r="AA19" s="38"/>
      <c r="AC19" s="38">
        <v>8.6</v>
      </c>
      <c r="BF19" s="38">
        <v>26.1</v>
      </c>
      <c r="CI19" s="50"/>
      <c r="CJ19" s="48"/>
    </row>
    <row r="20" spans="1:88">
      <c r="A20" s="35" t="s">
        <v>128</v>
      </c>
      <c r="B20" s="13" t="s">
        <v>159</v>
      </c>
      <c r="C20" s="13" t="s">
        <v>130</v>
      </c>
      <c r="D20" s="48">
        <v>0.42222222222222222</v>
      </c>
      <c r="E20" s="23" t="s">
        <v>131</v>
      </c>
      <c r="F20" s="37">
        <v>4.2999999999999997E-2</v>
      </c>
      <c r="G20" s="38">
        <v>30.2</v>
      </c>
      <c r="H20" s="38">
        <v>27.8</v>
      </c>
      <c r="K20" s="35" t="s">
        <v>137</v>
      </c>
      <c r="L20" s="35" t="s">
        <v>133</v>
      </c>
      <c r="M20" s="35" t="s">
        <v>134</v>
      </c>
      <c r="O20" s="38" t="s">
        <v>135</v>
      </c>
      <c r="Y20" s="51">
        <v>9.8000000000000007</v>
      </c>
      <c r="Z20" s="35">
        <v>2.4</v>
      </c>
      <c r="AA20" s="38"/>
      <c r="AC20" s="38">
        <v>11.1</v>
      </c>
      <c r="BF20" s="38">
        <v>29.3</v>
      </c>
      <c r="CI20" s="50"/>
      <c r="CJ20" s="48"/>
    </row>
    <row r="21" spans="1:88">
      <c r="A21" s="35" t="s">
        <v>128</v>
      </c>
      <c r="B21" s="13" t="s">
        <v>159</v>
      </c>
      <c r="C21" s="13" t="s">
        <v>136</v>
      </c>
      <c r="D21" s="48">
        <v>0.44444444444444442</v>
      </c>
      <c r="E21" s="23" t="s">
        <v>131</v>
      </c>
      <c r="F21" s="37">
        <v>0.04</v>
      </c>
      <c r="G21" s="38">
        <v>10</v>
      </c>
      <c r="H21" s="38">
        <v>10.5</v>
      </c>
      <c r="K21" s="35" t="s">
        <v>132</v>
      </c>
      <c r="L21" s="35" t="s">
        <v>133</v>
      </c>
      <c r="M21" s="35" t="s">
        <v>134</v>
      </c>
      <c r="O21" s="38" t="s">
        <v>135</v>
      </c>
      <c r="Y21" s="51">
        <v>8.8000000000000007</v>
      </c>
      <c r="Z21" s="35">
        <v>1.5</v>
      </c>
      <c r="AA21" s="38"/>
      <c r="AC21" s="38">
        <v>15.3</v>
      </c>
      <c r="BF21" s="38">
        <v>17.899999999999999</v>
      </c>
      <c r="CI21" s="50"/>
      <c r="CJ21" s="48"/>
    </row>
    <row r="22" spans="1:88">
      <c r="A22" s="35" t="s">
        <v>138</v>
      </c>
      <c r="B22" s="13" t="s">
        <v>160</v>
      </c>
      <c r="C22" s="13" t="s">
        <v>161</v>
      </c>
      <c r="D22" s="48">
        <v>0.4201388888888889</v>
      </c>
      <c r="E22" s="23" t="s">
        <v>104</v>
      </c>
      <c r="F22" s="37">
        <v>2.9069999999999999E-2</v>
      </c>
      <c r="G22" s="38">
        <v>30</v>
      </c>
      <c r="H22" s="38">
        <v>25</v>
      </c>
      <c r="K22" s="35" t="s">
        <v>146</v>
      </c>
      <c r="L22" s="35" t="s">
        <v>133</v>
      </c>
      <c r="M22" s="35" t="s">
        <v>142</v>
      </c>
      <c r="O22" s="38" t="s">
        <v>135</v>
      </c>
      <c r="Y22" s="51">
        <v>7.8</v>
      </c>
      <c r="Z22" s="35">
        <v>1.2</v>
      </c>
      <c r="AA22" s="38">
        <v>3</v>
      </c>
      <c r="AC22" s="38">
        <v>7.6</v>
      </c>
      <c r="BF22" s="38">
        <v>34.9</v>
      </c>
      <c r="CI22" s="50"/>
      <c r="CJ22" s="48"/>
    </row>
    <row r="23" spans="1:88">
      <c r="A23" s="35" t="s">
        <v>138</v>
      </c>
      <c r="B23" s="13" t="s">
        <v>160</v>
      </c>
      <c r="C23" s="13" t="s">
        <v>162</v>
      </c>
      <c r="D23" s="48">
        <v>0.4152777777777778</v>
      </c>
      <c r="E23" s="23" t="s">
        <v>104</v>
      </c>
      <c r="F23" s="37">
        <v>5.58395E-2</v>
      </c>
      <c r="G23" s="38">
        <v>6.8</v>
      </c>
      <c r="H23" s="38">
        <v>6.5</v>
      </c>
      <c r="K23" s="35" t="s">
        <v>137</v>
      </c>
      <c r="L23" s="35" t="s">
        <v>133</v>
      </c>
      <c r="M23" s="35" t="s">
        <v>142</v>
      </c>
      <c r="O23" s="38" t="s">
        <v>135</v>
      </c>
      <c r="Y23" s="51">
        <v>7.5</v>
      </c>
      <c r="Z23" s="52">
        <v>3</v>
      </c>
      <c r="AA23" s="38">
        <v>2.2000000000000002</v>
      </c>
      <c r="AC23" s="38">
        <v>11.1</v>
      </c>
      <c r="BF23" s="38">
        <v>34.799999999999997</v>
      </c>
      <c r="CI23" s="50"/>
      <c r="CJ23" s="48"/>
    </row>
    <row r="24" spans="1:88">
      <c r="A24" s="35" t="s">
        <v>128</v>
      </c>
      <c r="B24" s="13" t="s">
        <v>163</v>
      </c>
      <c r="C24" s="13" t="s">
        <v>156</v>
      </c>
      <c r="D24" s="48">
        <v>0.44166666666666665</v>
      </c>
      <c r="E24" s="23" t="s">
        <v>157</v>
      </c>
      <c r="F24" s="37">
        <v>2.9000000000000001E-2</v>
      </c>
      <c r="G24" s="38">
        <v>27.9</v>
      </c>
      <c r="H24" s="38">
        <v>26.6</v>
      </c>
      <c r="K24" s="35" t="s">
        <v>137</v>
      </c>
      <c r="L24" s="35" t="s">
        <v>133</v>
      </c>
      <c r="M24" s="35" t="s">
        <v>134</v>
      </c>
      <c r="O24" s="38" t="s">
        <v>135</v>
      </c>
      <c r="Y24" s="49">
        <v>7.16</v>
      </c>
      <c r="Z24" s="35">
        <v>1.6</v>
      </c>
      <c r="AA24" s="38"/>
      <c r="AC24" s="38">
        <v>6.7</v>
      </c>
      <c r="BF24" s="38">
        <v>44.7</v>
      </c>
      <c r="CI24" s="50"/>
      <c r="CJ24" s="48"/>
    </row>
    <row r="25" spans="1:88">
      <c r="A25" s="35" t="s">
        <v>128</v>
      </c>
      <c r="B25" s="13" t="s">
        <v>163</v>
      </c>
      <c r="C25" s="13" t="s">
        <v>158</v>
      </c>
      <c r="D25" s="48">
        <v>0.43055555555555558</v>
      </c>
      <c r="E25" s="23" t="s">
        <v>131</v>
      </c>
      <c r="F25" s="37">
        <v>3.6999999999999998E-2</v>
      </c>
      <c r="G25" s="38">
        <v>7</v>
      </c>
      <c r="H25" s="38">
        <v>10.6</v>
      </c>
      <c r="K25" s="35" t="s">
        <v>137</v>
      </c>
      <c r="L25" s="35" t="s">
        <v>133</v>
      </c>
      <c r="M25" s="35" t="s">
        <v>134</v>
      </c>
      <c r="O25" s="38" t="s">
        <v>135</v>
      </c>
      <c r="Y25" s="51">
        <v>7.6</v>
      </c>
      <c r="Z25" s="35">
        <v>1.1000000000000001</v>
      </c>
      <c r="AA25" s="38"/>
      <c r="AC25" s="38">
        <v>10.8</v>
      </c>
      <c r="BF25" s="38">
        <v>33.299999999999997</v>
      </c>
      <c r="CI25" s="50"/>
      <c r="CJ25" s="48"/>
    </row>
    <row r="26" spans="1:88">
      <c r="A26" s="35" t="s">
        <v>138</v>
      </c>
      <c r="B26" s="13" t="s">
        <v>164</v>
      </c>
      <c r="C26" s="13" t="s">
        <v>145</v>
      </c>
      <c r="D26" s="48">
        <v>0.46875</v>
      </c>
      <c r="E26" s="23" t="s">
        <v>141</v>
      </c>
      <c r="F26" s="37">
        <v>0.1232</v>
      </c>
      <c r="G26" s="38">
        <v>27.6</v>
      </c>
      <c r="H26" s="38">
        <v>24</v>
      </c>
      <c r="K26" s="35" t="s">
        <v>146</v>
      </c>
      <c r="L26" s="35" t="s">
        <v>133</v>
      </c>
      <c r="M26" s="35" t="s">
        <v>142</v>
      </c>
      <c r="O26" s="38" t="s">
        <v>135</v>
      </c>
      <c r="Y26" s="51">
        <v>7.8</v>
      </c>
      <c r="Z26" s="35">
        <v>1.1000000000000001</v>
      </c>
      <c r="AA26" s="38">
        <v>5.0999999999999996</v>
      </c>
      <c r="AC26" s="38">
        <v>9.4</v>
      </c>
      <c r="BF26" s="38">
        <v>26.5</v>
      </c>
      <c r="CI26" s="50"/>
      <c r="CJ26" s="48"/>
    </row>
    <row r="27" spans="1:88">
      <c r="A27" s="35" t="s">
        <v>138</v>
      </c>
      <c r="B27" s="13" t="s">
        <v>164</v>
      </c>
      <c r="C27" s="13" t="s">
        <v>147</v>
      </c>
      <c r="D27" s="48">
        <v>0.49305555555555558</v>
      </c>
      <c r="E27" s="23" t="s">
        <v>104</v>
      </c>
      <c r="F27" s="37">
        <v>9.8610000000000003E-2</v>
      </c>
      <c r="G27" s="38">
        <v>4</v>
      </c>
      <c r="H27" s="38">
        <v>4.5999999999999996</v>
      </c>
      <c r="K27" s="35" t="s">
        <v>137</v>
      </c>
      <c r="L27" s="35" t="s">
        <v>133</v>
      </c>
      <c r="M27" s="35" t="s">
        <v>142</v>
      </c>
      <c r="O27" s="38" t="s">
        <v>135</v>
      </c>
      <c r="Y27" s="51">
        <v>7.5</v>
      </c>
      <c r="Z27" s="35">
        <v>0.8</v>
      </c>
      <c r="AA27" s="38">
        <v>2.2999999999999998</v>
      </c>
      <c r="AC27" s="38">
        <v>13.3</v>
      </c>
      <c r="BF27" s="38">
        <v>35.5</v>
      </c>
      <c r="CI27" s="50"/>
      <c r="CJ27" s="48"/>
    </row>
    <row r="28" spans="1:88">
      <c r="A28" s="35" t="s">
        <v>138</v>
      </c>
      <c r="B28" s="13" t="s">
        <v>165</v>
      </c>
      <c r="C28" s="13" t="s">
        <v>145</v>
      </c>
      <c r="D28" s="48">
        <v>0.40972222222222227</v>
      </c>
      <c r="E28" s="23" t="s">
        <v>141</v>
      </c>
      <c r="F28" s="37">
        <v>7.4999999999999997E-2</v>
      </c>
      <c r="G28" s="38">
        <v>26</v>
      </c>
      <c r="H28" s="38">
        <v>22.4</v>
      </c>
      <c r="K28" s="35" t="s">
        <v>146</v>
      </c>
      <c r="L28" s="35" t="s">
        <v>133</v>
      </c>
      <c r="M28" s="35" t="s">
        <v>142</v>
      </c>
      <c r="O28" s="38" t="s">
        <v>135</v>
      </c>
      <c r="Y28" s="51">
        <v>8.1999999999999993</v>
      </c>
      <c r="Z28" s="35">
        <v>0.7</v>
      </c>
      <c r="AA28" s="38">
        <v>2.9</v>
      </c>
      <c r="AC28" s="38">
        <v>9.5</v>
      </c>
      <c r="BF28" s="38">
        <v>41.3</v>
      </c>
      <c r="CI28" s="50"/>
      <c r="CJ28" s="48"/>
    </row>
    <row r="29" spans="1:88">
      <c r="A29" s="35" t="s">
        <v>138</v>
      </c>
      <c r="B29" s="13" t="s">
        <v>165</v>
      </c>
      <c r="C29" s="13" t="s">
        <v>147</v>
      </c>
      <c r="D29" s="48">
        <v>0.4236111111111111</v>
      </c>
      <c r="E29" s="23" t="s">
        <v>104</v>
      </c>
      <c r="F29" s="37">
        <v>0.10758399999999999</v>
      </c>
      <c r="G29" s="38">
        <v>1.8</v>
      </c>
      <c r="H29" s="38">
        <v>5.2</v>
      </c>
      <c r="K29" s="35" t="s">
        <v>137</v>
      </c>
      <c r="L29" s="35" t="s">
        <v>133</v>
      </c>
      <c r="M29" s="35" t="s">
        <v>142</v>
      </c>
      <c r="O29" s="38" t="s">
        <v>135</v>
      </c>
      <c r="Y29" s="51">
        <v>7.9</v>
      </c>
      <c r="Z29" s="35">
        <v>0.9</v>
      </c>
      <c r="AA29" s="38">
        <v>2.1</v>
      </c>
      <c r="AC29" s="38">
        <v>12.6</v>
      </c>
      <c r="BF29" s="38">
        <v>40.5</v>
      </c>
      <c r="CI29" s="50"/>
      <c r="CJ29" s="48"/>
    </row>
    <row r="30" spans="1:88">
      <c r="A30" s="35" t="s">
        <v>128</v>
      </c>
      <c r="B30" s="13" t="s">
        <v>166</v>
      </c>
      <c r="C30" s="13" t="s">
        <v>167</v>
      </c>
      <c r="D30" s="48">
        <v>0.51736111111111105</v>
      </c>
      <c r="E30" s="23" t="s">
        <v>131</v>
      </c>
      <c r="F30" s="37">
        <v>8.9999999999999993E-3</v>
      </c>
      <c r="G30" s="38">
        <v>32.5</v>
      </c>
      <c r="H30" s="38">
        <v>29.8</v>
      </c>
      <c r="K30" s="35" t="s">
        <v>137</v>
      </c>
      <c r="L30" s="35" t="s">
        <v>133</v>
      </c>
      <c r="M30" s="35" t="s">
        <v>134</v>
      </c>
      <c r="O30" s="38" t="s">
        <v>135</v>
      </c>
      <c r="Y30" s="49">
        <v>8.06</v>
      </c>
      <c r="Z30" s="35">
        <v>1.2</v>
      </c>
      <c r="AA30" s="38"/>
      <c r="AC30" s="38">
        <v>8.5</v>
      </c>
      <c r="BF30" s="38">
        <v>92.7</v>
      </c>
      <c r="CI30" s="50"/>
      <c r="CJ30" s="48"/>
    </row>
    <row r="31" spans="1:88">
      <c r="A31" s="35" t="s">
        <v>128</v>
      </c>
      <c r="B31" s="13" t="s">
        <v>166</v>
      </c>
      <c r="C31" s="13" t="s">
        <v>147</v>
      </c>
      <c r="D31" s="48">
        <v>0.50347222222222221</v>
      </c>
      <c r="E31" s="23" t="s">
        <v>131</v>
      </c>
      <c r="G31" s="38">
        <v>4</v>
      </c>
      <c r="H31" s="38">
        <v>11.5</v>
      </c>
      <c r="K31" s="35" t="s">
        <v>132</v>
      </c>
      <c r="L31" s="35" t="s">
        <v>133</v>
      </c>
      <c r="M31" s="35" t="s">
        <v>134</v>
      </c>
      <c r="O31" s="38" t="s">
        <v>168</v>
      </c>
      <c r="Y31" s="49">
        <v>7.03</v>
      </c>
      <c r="Z31" s="35">
        <v>2.1</v>
      </c>
      <c r="AA31" s="38"/>
      <c r="AC31" s="38">
        <v>10</v>
      </c>
      <c r="BF31" s="38">
        <v>54.1</v>
      </c>
      <c r="CI31" s="50"/>
      <c r="CJ31" s="48"/>
    </row>
    <row r="32" spans="1:88">
      <c r="A32" s="35" t="s">
        <v>128</v>
      </c>
      <c r="B32" s="13" t="s">
        <v>169</v>
      </c>
      <c r="C32" s="13" t="s">
        <v>170</v>
      </c>
      <c r="D32" s="48">
        <v>0.48958333333333331</v>
      </c>
      <c r="E32" s="23" t="s">
        <v>131</v>
      </c>
      <c r="F32" s="37">
        <v>0.01</v>
      </c>
      <c r="G32" s="38">
        <v>32</v>
      </c>
      <c r="H32" s="38">
        <v>27</v>
      </c>
      <c r="K32" s="35" t="s">
        <v>171</v>
      </c>
      <c r="L32" s="35" t="s">
        <v>133</v>
      </c>
      <c r="M32" s="35" t="s">
        <v>134</v>
      </c>
      <c r="O32" s="38" t="s">
        <v>135</v>
      </c>
      <c r="Y32" s="51">
        <v>8.3000000000000007</v>
      </c>
      <c r="Z32" s="35">
        <v>1.2</v>
      </c>
      <c r="AA32" s="38"/>
      <c r="AC32" s="38">
        <v>7.1</v>
      </c>
      <c r="BF32" s="38">
        <v>35.5</v>
      </c>
      <c r="CI32" s="50"/>
      <c r="CJ32" s="48"/>
    </row>
    <row r="33" spans="1:88">
      <c r="A33" s="35" t="s">
        <v>128</v>
      </c>
      <c r="B33" s="13" t="s">
        <v>169</v>
      </c>
      <c r="C33" s="13" t="s">
        <v>172</v>
      </c>
      <c r="D33" s="48">
        <v>0.46527777777777773</v>
      </c>
      <c r="E33" s="23" t="s">
        <v>157</v>
      </c>
      <c r="F33" s="37">
        <v>2.8000000000000001E-2</v>
      </c>
      <c r="G33" s="38">
        <v>11</v>
      </c>
      <c r="H33" s="38">
        <v>12</v>
      </c>
      <c r="K33" s="35" t="s">
        <v>171</v>
      </c>
      <c r="L33" s="35" t="s">
        <v>133</v>
      </c>
      <c r="M33" s="35" t="s">
        <v>134</v>
      </c>
      <c r="O33" s="38" t="s">
        <v>135</v>
      </c>
      <c r="Y33" s="51">
        <v>7.3</v>
      </c>
      <c r="Z33" s="35">
        <v>4.5</v>
      </c>
      <c r="AA33" s="38"/>
      <c r="AC33" s="38">
        <v>6.4</v>
      </c>
      <c r="BF33" s="38">
        <v>26.5</v>
      </c>
      <c r="CI33" s="50"/>
      <c r="CJ33" s="48"/>
    </row>
    <row r="34" spans="1:88">
      <c r="A34" s="35" t="s">
        <v>128</v>
      </c>
      <c r="B34" s="13" t="s">
        <v>129</v>
      </c>
      <c r="C34" s="13" t="s">
        <v>170</v>
      </c>
      <c r="D34" s="48">
        <v>0.4236111111111111</v>
      </c>
      <c r="E34" s="23" t="s">
        <v>131</v>
      </c>
      <c r="F34" s="37">
        <v>1.3180000000000001</v>
      </c>
      <c r="G34" s="38">
        <v>31</v>
      </c>
      <c r="H34" s="38">
        <v>26</v>
      </c>
      <c r="K34" s="35" t="s">
        <v>173</v>
      </c>
      <c r="L34" s="35" t="s">
        <v>133</v>
      </c>
      <c r="M34" s="35">
        <v>85</v>
      </c>
      <c r="O34" s="38" t="s">
        <v>135</v>
      </c>
      <c r="Y34" s="51">
        <v>6.7</v>
      </c>
      <c r="Z34" s="35">
        <v>1.5</v>
      </c>
      <c r="AA34" s="38"/>
      <c r="AC34" s="38">
        <v>6.1</v>
      </c>
      <c r="BF34" s="38">
        <v>21.1</v>
      </c>
      <c r="CI34" s="50"/>
      <c r="CJ34" s="48"/>
    </row>
    <row r="35" spans="1:88">
      <c r="A35" s="35" t="s">
        <v>128</v>
      </c>
      <c r="B35" s="13" t="s">
        <v>129</v>
      </c>
      <c r="C35" s="13" t="s">
        <v>172</v>
      </c>
      <c r="D35" s="48">
        <v>0.4236111111111111</v>
      </c>
      <c r="E35" s="23" t="s">
        <v>157</v>
      </c>
      <c r="F35" s="37">
        <v>0.94575833333333326</v>
      </c>
      <c r="G35" s="38">
        <v>9</v>
      </c>
      <c r="H35" s="38">
        <v>7.6</v>
      </c>
      <c r="K35" s="35" t="s">
        <v>137</v>
      </c>
      <c r="L35" s="35" t="s">
        <v>133</v>
      </c>
      <c r="M35" s="35" t="s">
        <v>134</v>
      </c>
      <c r="O35" s="38" t="s">
        <v>135</v>
      </c>
      <c r="Y35" s="49">
        <v>7.63</v>
      </c>
      <c r="Z35" s="35">
        <v>1.9</v>
      </c>
      <c r="AA35" s="38"/>
      <c r="AC35" s="38">
        <v>8</v>
      </c>
      <c r="BF35" s="38">
        <v>14.4</v>
      </c>
      <c r="CI35" s="50"/>
      <c r="CJ35" s="48"/>
    </row>
    <row r="36" spans="1:88">
      <c r="A36" s="35" t="s">
        <v>138</v>
      </c>
      <c r="B36" s="13" t="s">
        <v>174</v>
      </c>
      <c r="C36" s="13" t="s">
        <v>175</v>
      </c>
      <c r="D36" s="48">
        <v>0.3923611111111111</v>
      </c>
      <c r="E36" s="23" t="s">
        <v>104</v>
      </c>
      <c r="F36" s="37">
        <v>5.7569179246828472E-2</v>
      </c>
      <c r="G36" s="38">
        <v>30</v>
      </c>
      <c r="H36" s="38">
        <v>25.9</v>
      </c>
      <c r="K36" s="35" t="s">
        <v>137</v>
      </c>
      <c r="L36" s="35" t="s">
        <v>133</v>
      </c>
      <c r="M36" s="35" t="s">
        <v>142</v>
      </c>
      <c r="O36" s="38" t="s">
        <v>135</v>
      </c>
      <c r="Y36" s="51">
        <v>8.1999999999999993</v>
      </c>
      <c r="Z36" s="35">
        <v>1.5</v>
      </c>
      <c r="AA36" s="38">
        <v>4.3</v>
      </c>
      <c r="AC36" s="38">
        <v>10.7</v>
      </c>
      <c r="BF36" s="38">
        <v>44.8</v>
      </c>
      <c r="CI36" s="50"/>
      <c r="CJ36" s="48"/>
    </row>
    <row r="37" spans="1:88">
      <c r="A37" s="35" t="s">
        <v>138</v>
      </c>
      <c r="B37" s="13" t="s">
        <v>174</v>
      </c>
      <c r="C37" s="13" t="s">
        <v>162</v>
      </c>
      <c r="D37" s="48">
        <v>0.3888888888888889</v>
      </c>
      <c r="E37" s="23" t="s">
        <v>104</v>
      </c>
      <c r="F37" s="37">
        <v>5.3676498166883524E-2</v>
      </c>
      <c r="G37" s="38">
        <v>5.5</v>
      </c>
      <c r="H37" s="38">
        <v>6</v>
      </c>
      <c r="K37" s="35" t="s">
        <v>137</v>
      </c>
      <c r="L37" s="35" t="s">
        <v>133</v>
      </c>
      <c r="M37" s="35" t="s">
        <v>142</v>
      </c>
      <c r="O37" s="38" t="s">
        <v>135</v>
      </c>
      <c r="Y37" s="51">
        <v>8.1</v>
      </c>
      <c r="Z37" s="35">
        <v>1.6</v>
      </c>
      <c r="AA37" s="38">
        <v>3.6</v>
      </c>
      <c r="AC37" s="38">
        <v>13.4</v>
      </c>
      <c r="BF37" s="38">
        <v>46.3</v>
      </c>
      <c r="CI37" s="50"/>
      <c r="CJ37" s="48"/>
    </row>
    <row r="38" spans="1:88">
      <c r="A38" s="35" t="s">
        <v>138</v>
      </c>
      <c r="B38" s="13" t="s">
        <v>176</v>
      </c>
      <c r="C38" s="13" t="s">
        <v>175</v>
      </c>
      <c r="D38" s="48">
        <v>0.46875</v>
      </c>
      <c r="E38" s="23" t="s">
        <v>104</v>
      </c>
      <c r="F38" s="37">
        <v>6.0200000000000004E-2</v>
      </c>
      <c r="G38" s="38">
        <v>31.6</v>
      </c>
      <c r="H38" s="38">
        <v>28.4</v>
      </c>
      <c r="K38" s="35" t="s">
        <v>146</v>
      </c>
      <c r="L38" s="35" t="s">
        <v>133</v>
      </c>
      <c r="M38" s="35" t="s">
        <v>142</v>
      </c>
      <c r="O38" s="38" t="s">
        <v>135</v>
      </c>
      <c r="Y38" s="51">
        <v>8.6</v>
      </c>
      <c r="Z38" s="35">
        <v>1.7</v>
      </c>
      <c r="AA38" s="38">
        <v>4.4000000000000004</v>
      </c>
      <c r="AC38" s="38">
        <v>10.5</v>
      </c>
      <c r="BF38" s="38">
        <v>22.3</v>
      </c>
      <c r="CI38" s="50"/>
      <c r="CJ38" s="48"/>
    </row>
    <row r="39" spans="1:88">
      <c r="A39" s="35" t="s">
        <v>138</v>
      </c>
      <c r="B39" s="13" t="s">
        <v>176</v>
      </c>
      <c r="C39" s="13" t="s">
        <v>162</v>
      </c>
      <c r="D39" s="48">
        <v>0.46527777777777773</v>
      </c>
      <c r="E39" s="23" t="s">
        <v>104</v>
      </c>
      <c r="F39" s="37">
        <v>4.7196000000000002E-2</v>
      </c>
      <c r="G39" s="38">
        <v>7.8</v>
      </c>
      <c r="H39" s="38">
        <v>8.8000000000000007</v>
      </c>
      <c r="K39" s="35" t="s">
        <v>137</v>
      </c>
      <c r="L39" s="35" t="s">
        <v>133</v>
      </c>
      <c r="M39" s="35" t="s">
        <v>142</v>
      </c>
      <c r="O39" s="38" t="s">
        <v>135</v>
      </c>
      <c r="Y39" s="51">
        <v>8.1</v>
      </c>
      <c r="Z39" s="52">
        <v>1</v>
      </c>
      <c r="AA39" s="38">
        <v>2.5</v>
      </c>
      <c r="AC39" s="38">
        <v>12.1</v>
      </c>
      <c r="BF39" s="38">
        <v>27.5</v>
      </c>
      <c r="CI39" s="50"/>
      <c r="CJ39" s="48"/>
    </row>
    <row r="40" spans="1:88">
      <c r="A40" s="35" t="s">
        <v>138</v>
      </c>
      <c r="B40" s="13" t="s">
        <v>177</v>
      </c>
      <c r="C40" s="13" t="s">
        <v>175</v>
      </c>
      <c r="D40" s="48">
        <v>0.44097222222222227</v>
      </c>
      <c r="E40" s="23" t="s">
        <v>104</v>
      </c>
      <c r="F40" s="37">
        <v>0.16487846724309549</v>
      </c>
      <c r="G40" s="38">
        <v>31</v>
      </c>
      <c r="H40" s="38">
        <v>27.5</v>
      </c>
      <c r="K40" s="35" t="s">
        <v>137</v>
      </c>
      <c r="L40" s="35" t="s">
        <v>133</v>
      </c>
      <c r="M40" s="35" t="s">
        <v>142</v>
      </c>
      <c r="O40" s="38" t="s">
        <v>135</v>
      </c>
      <c r="Y40" s="51">
        <v>9.6</v>
      </c>
      <c r="Z40" s="35">
        <v>0.9</v>
      </c>
      <c r="AA40" s="38">
        <v>2.9</v>
      </c>
      <c r="AC40" s="38">
        <v>10.7</v>
      </c>
      <c r="BF40" s="38">
        <v>23.9</v>
      </c>
      <c r="CI40" s="50"/>
      <c r="CJ40" s="48"/>
    </row>
    <row r="41" spans="1:88">
      <c r="A41" s="35" t="s">
        <v>138</v>
      </c>
      <c r="B41" s="13" t="s">
        <v>177</v>
      </c>
      <c r="C41" s="13" t="s">
        <v>162</v>
      </c>
      <c r="D41" s="48">
        <v>0.42708333333333331</v>
      </c>
      <c r="E41" s="23" t="s">
        <v>104</v>
      </c>
      <c r="F41" s="37">
        <v>6.420167923733483E-2</v>
      </c>
      <c r="G41" s="38">
        <v>7.5</v>
      </c>
      <c r="H41" s="38">
        <v>6.5</v>
      </c>
      <c r="K41" s="35" t="s">
        <v>137</v>
      </c>
      <c r="L41" s="35" t="s">
        <v>133</v>
      </c>
      <c r="M41" s="35" t="s">
        <v>142</v>
      </c>
      <c r="O41" s="38" t="s">
        <v>135</v>
      </c>
      <c r="Y41" s="51">
        <v>8.8000000000000007</v>
      </c>
      <c r="Z41" s="35">
        <v>4.5</v>
      </c>
      <c r="AA41" s="38">
        <v>4</v>
      </c>
      <c r="AC41" s="38">
        <v>14.5</v>
      </c>
      <c r="BF41" s="38">
        <v>25.6</v>
      </c>
      <c r="CI41" s="50"/>
      <c r="CJ41" s="48"/>
    </row>
    <row r="42" spans="1:88">
      <c r="A42" s="35" t="s">
        <v>128</v>
      </c>
      <c r="B42" s="13" t="s">
        <v>178</v>
      </c>
      <c r="C42" s="13" t="s">
        <v>179</v>
      </c>
      <c r="D42" s="48">
        <v>0.48055555555555557</v>
      </c>
      <c r="E42" s="23" t="s">
        <v>131</v>
      </c>
      <c r="F42" s="37">
        <v>6.6000000000000003E-2</v>
      </c>
      <c r="G42" s="38">
        <v>30</v>
      </c>
      <c r="H42" s="38">
        <v>26.3</v>
      </c>
      <c r="K42" s="35" t="s">
        <v>132</v>
      </c>
      <c r="L42" s="35" t="s">
        <v>133</v>
      </c>
      <c r="M42" s="35" t="s">
        <v>134</v>
      </c>
      <c r="O42" s="38" t="s">
        <v>135</v>
      </c>
      <c r="Y42" s="49">
        <v>8.9700000000000006</v>
      </c>
      <c r="Z42" s="52">
        <v>2</v>
      </c>
      <c r="AA42" s="38"/>
      <c r="AC42" s="38">
        <v>12</v>
      </c>
      <c r="BF42" s="38">
        <v>39.4</v>
      </c>
      <c r="CI42" s="50"/>
      <c r="CJ42" s="48"/>
    </row>
    <row r="43" spans="1:88">
      <c r="A43" s="35" t="s">
        <v>128</v>
      </c>
      <c r="B43" s="13" t="s">
        <v>178</v>
      </c>
      <c r="C43" s="13" t="s">
        <v>180</v>
      </c>
      <c r="D43" s="48">
        <v>0.51041666666666663</v>
      </c>
      <c r="E43" s="23" t="s">
        <v>131</v>
      </c>
      <c r="F43" s="37">
        <v>0.16</v>
      </c>
      <c r="G43" s="38">
        <v>8</v>
      </c>
      <c r="H43" s="38">
        <v>8.5</v>
      </c>
      <c r="K43" s="35" t="s">
        <v>171</v>
      </c>
      <c r="L43" s="35" t="s">
        <v>133</v>
      </c>
      <c r="M43" s="35" t="s">
        <v>134</v>
      </c>
      <c r="O43" s="38" t="s">
        <v>135</v>
      </c>
      <c r="Y43" s="49">
        <v>8.35</v>
      </c>
      <c r="Z43" s="35">
        <v>2.5</v>
      </c>
      <c r="AA43" s="38"/>
      <c r="AC43" s="38">
        <v>7.8</v>
      </c>
      <c r="BF43" s="38">
        <v>29</v>
      </c>
      <c r="CI43" s="50"/>
      <c r="CJ43" s="48"/>
    </row>
    <row r="44" spans="1:88">
      <c r="A44" s="35" t="s">
        <v>128</v>
      </c>
      <c r="B44" s="13" t="s">
        <v>181</v>
      </c>
      <c r="C44" s="13" t="s">
        <v>182</v>
      </c>
      <c r="D44" s="48">
        <v>0.4513888888888889</v>
      </c>
      <c r="E44" s="23" t="s">
        <v>183</v>
      </c>
      <c r="F44" s="37">
        <v>2.2610000000000001</v>
      </c>
      <c r="G44" s="38">
        <v>27</v>
      </c>
      <c r="H44" s="38">
        <v>27</v>
      </c>
      <c r="K44" s="35" t="s">
        <v>137</v>
      </c>
      <c r="L44" s="35" t="s">
        <v>133</v>
      </c>
      <c r="M44" s="35" t="s">
        <v>134</v>
      </c>
      <c r="O44" s="38" t="s">
        <v>135</v>
      </c>
      <c r="Y44" s="49">
        <v>7.59</v>
      </c>
      <c r="Z44" s="52">
        <v>2</v>
      </c>
      <c r="AA44" s="38"/>
      <c r="AC44" s="38">
        <v>7.2</v>
      </c>
      <c r="BF44" s="38">
        <v>33.299999999999997</v>
      </c>
      <c r="CI44" s="50"/>
      <c r="CJ44" s="48"/>
    </row>
    <row r="45" spans="1:88">
      <c r="A45" s="35" t="s">
        <v>128</v>
      </c>
      <c r="B45" s="13" t="s">
        <v>181</v>
      </c>
      <c r="C45" s="13" t="s">
        <v>184</v>
      </c>
      <c r="D45" s="48">
        <v>0.44444444444444442</v>
      </c>
      <c r="E45" s="23" t="s">
        <v>131</v>
      </c>
      <c r="G45" s="38">
        <v>10</v>
      </c>
      <c r="H45" s="38">
        <v>12</v>
      </c>
      <c r="K45" s="35" t="s">
        <v>137</v>
      </c>
      <c r="L45" s="35" t="s">
        <v>133</v>
      </c>
      <c r="M45" s="35" t="s">
        <v>134</v>
      </c>
      <c r="O45" s="38" t="s">
        <v>135</v>
      </c>
      <c r="Y45" s="49">
        <v>7.67</v>
      </c>
      <c r="Z45" s="35">
        <v>1.5</v>
      </c>
      <c r="AA45" s="38"/>
      <c r="AC45" s="38">
        <v>8.5</v>
      </c>
      <c r="BF45" s="38">
        <v>26.7</v>
      </c>
      <c r="CI45" s="50"/>
      <c r="CJ45" s="48"/>
    </row>
    <row r="46" spans="1:88">
      <c r="A46" s="35" t="s">
        <v>138</v>
      </c>
      <c r="B46" s="13" t="s">
        <v>185</v>
      </c>
      <c r="C46" s="13" t="s">
        <v>186</v>
      </c>
      <c r="D46" s="48">
        <v>0.4236111111111111</v>
      </c>
      <c r="E46" s="23" t="s">
        <v>187</v>
      </c>
      <c r="F46" s="37">
        <v>9.9983294851620663E-2</v>
      </c>
      <c r="G46" s="38">
        <v>25.2</v>
      </c>
      <c r="H46" s="38">
        <v>25.5</v>
      </c>
      <c r="K46" s="35" t="s">
        <v>146</v>
      </c>
      <c r="L46" s="35" t="s">
        <v>133</v>
      </c>
      <c r="M46" s="35" t="s">
        <v>142</v>
      </c>
      <c r="O46" s="38" t="s">
        <v>135</v>
      </c>
      <c r="Y46" s="51">
        <v>7.8</v>
      </c>
      <c r="Z46" s="35">
        <v>1.4</v>
      </c>
      <c r="AA46" s="38">
        <v>4.3</v>
      </c>
      <c r="AC46" s="38">
        <v>7.1</v>
      </c>
      <c r="BF46" s="38">
        <v>76.400000000000006</v>
      </c>
      <c r="CI46" s="50"/>
      <c r="CJ46" s="48"/>
    </row>
    <row r="47" spans="1:88">
      <c r="A47" s="35" t="s">
        <v>138</v>
      </c>
      <c r="B47" s="13" t="s">
        <v>185</v>
      </c>
      <c r="C47" s="13" t="s">
        <v>188</v>
      </c>
      <c r="D47" s="48">
        <v>0.43055555555555558</v>
      </c>
      <c r="E47" s="23" t="s">
        <v>141</v>
      </c>
      <c r="F47" s="37">
        <v>0.19465732639580094</v>
      </c>
      <c r="G47" s="38">
        <v>6.8</v>
      </c>
      <c r="H47" s="38">
        <v>6.8</v>
      </c>
      <c r="K47" s="35" t="s">
        <v>137</v>
      </c>
      <c r="L47" s="35" t="s">
        <v>133</v>
      </c>
      <c r="M47" s="35" t="s">
        <v>142</v>
      </c>
      <c r="O47" s="38" t="s">
        <v>135</v>
      </c>
      <c r="Y47" s="51">
        <v>8.1</v>
      </c>
      <c r="Z47" s="35">
        <v>1.5</v>
      </c>
      <c r="AA47" s="38">
        <v>2.8</v>
      </c>
      <c r="AC47" s="38">
        <v>13.8</v>
      </c>
      <c r="BF47" s="38">
        <v>73.5</v>
      </c>
      <c r="CI47" s="50"/>
      <c r="CJ47" s="48"/>
    </row>
    <row r="48" spans="1:88">
      <c r="A48" s="35" t="s">
        <v>138</v>
      </c>
      <c r="B48" s="13" t="s">
        <v>189</v>
      </c>
      <c r="C48" s="13" t="s">
        <v>190</v>
      </c>
      <c r="D48" s="48">
        <v>0.4375</v>
      </c>
      <c r="E48" s="23" t="s">
        <v>187</v>
      </c>
      <c r="F48" s="37">
        <v>0.23250980937547222</v>
      </c>
      <c r="G48" s="38">
        <v>25.2</v>
      </c>
      <c r="H48" s="38">
        <v>25.4</v>
      </c>
      <c r="K48" s="35" t="s">
        <v>146</v>
      </c>
      <c r="L48" s="35" t="s">
        <v>133</v>
      </c>
      <c r="M48" s="35" t="s">
        <v>142</v>
      </c>
      <c r="O48" s="38" t="s">
        <v>135</v>
      </c>
      <c r="Y48" s="51">
        <v>7.8</v>
      </c>
      <c r="Z48" s="35">
        <v>0.9</v>
      </c>
      <c r="AA48" s="38">
        <v>3.2</v>
      </c>
      <c r="AC48" s="38">
        <v>5.9</v>
      </c>
      <c r="BF48" s="38">
        <v>37.5</v>
      </c>
      <c r="CI48" s="50"/>
      <c r="CJ48" s="48"/>
    </row>
    <row r="49" spans="1:88">
      <c r="A49" s="35" t="s">
        <v>138</v>
      </c>
      <c r="B49" s="13" t="s">
        <v>189</v>
      </c>
      <c r="C49" s="13" t="s">
        <v>188</v>
      </c>
      <c r="D49" s="48">
        <v>0.4375</v>
      </c>
      <c r="E49" s="23" t="s">
        <v>141</v>
      </c>
      <c r="F49" s="37">
        <v>0.21027919963615943</v>
      </c>
      <c r="G49" s="38">
        <v>7</v>
      </c>
      <c r="H49" s="38">
        <v>7.6</v>
      </c>
      <c r="K49" s="35" t="s">
        <v>137</v>
      </c>
      <c r="L49" s="35" t="s">
        <v>133</v>
      </c>
      <c r="M49" s="35" t="s">
        <v>142</v>
      </c>
      <c r="O49" s="38" t="s">
        <v>135</v>
      </c>
      <c r="Y49" s="51">
        <v>7.8</v>
      </c>
      <c r="Z49" s="35">
        <v>1.4</v>
      </c>
      <c r="AA49" s="38">
        <v>2.4</v>
      </c>
      <c r="AC49" s="38">
        <v>11.9</v>
      </c>
      <c r="BF49" s="38">
        <v>39</v>
      </c>
      <c r="CI49" s="50"/>
      <c r="CJ49" s="48"/>
    </row>
    <row r="50" spans="1:88">
      <c r="A50" s="35" t="s">
        <v>138</v>
      </c>
      <c r="B50" s="13" t="s">
        <v>191</v>
      </c>
      <c r="C50" s="13" t="s">
        <v>192</v>
      </c>
      <c r="D50" s="48">
        <v>0.40625</v>
      </c>
      <c r="E50" s="23" t="s">
        <v>187</v>
      </c>
      <c r="F50" s="37">
        <v>6.4380328517335189E-2</v>
      </c>
      <c r="G50" s="38">
        <v>25</v>
      </c>
      <c r="H50" s="38">
        <v>23.2</v>
      </c>
      <c r="K50" s="35" t="s">
        <v>137</v>
      </c>
      <c r="L50" s="35" t="s">
        <v>133</v>
      </c>
      <c r="M50" s="35" t="s">
        <v>142</v>
      </c>
      <c r="O50" s="38" t="s">
        <v>135</v>
      </c>
      <c r="Y50" s="51">
        <v>7.8</v>
      </c>
      <c r="Z50" s="35">
        <v>1.3</v>
      </c>
      <c r="AA50" s="38">
        <v>2.7</v>
      </c>
      <c r="AC50" s="38">
        <v>7</v>
      </c>
      <c r="BF50" s="38">
        <v>40.299999999999997</v>
      </c>
      <c r="CI50" s="50"/>
      <c r="CJ50" s="48"/>
    </row>
    <row r="51" spans="1:88">
      <c r="A51" s="35" t="s">
        <v>138</v>
      </c>
      <c r="B51" s="13" t="s">
        <v>191</v>
      </c>
      <c r="C51" s="13" t="s">
        <v>193</v>
      </c>
      <c r="D51" s="48">
        <v>0.4201388888888889</v>
      </c>
      <c r="E51" s="23" t="s">
        <v>141</v>
      </c>
      <c r="F51" s="37">
        <v>0.1316510168198009</v>
      </c>
      <c r="G51" s="38">
        <v>7</v>
      </c>
      <c r="H51" s="38">
        <v>9</v>
      </c>
      <c r="K51" s="35" t="s">
        <v>137</v>
      </c>
      <c r="L51" s="35" t="s">
        <v>133</v>
      </c>
      <c r="M51" s="35" t="s">
        <v>142</v>
      </c>
      <c r="O51" s="38" t="s">
        <v>135</v>
      </c>
      <c r="Y51" s="51">
        <v>8.1</v>
      </c>
      <c r="Z51" s="35">
        <v>1.3</v>
      </c>
      <c r="AA51" s="38">
        <v>2.2000000000000002</v>
      </c>
      <c r="AC51" s="38">
        <v>11.8</v>
      </c>
      <c r="BF51" s="38">
        <v>37.299999999999997</v>
      </c>
      <c r="CI51" s="50"/>
      <c r="CJ51" s="48"/>
    </row>
    <row r="52" spans="1:88">
      <c r="A52" s="35" t="s">
        <v>128</v>
      </c>
      <c r="B52" s="13" t="s">
        <v>194</v>
      </c>
      <c r="C52" s="13" t="s">
        <v>182</v>
      </c>
      <c r="D52" s="48">
        <v>0.47361111111111115</v>
      </c>
      <c r="E52" s="23" t="s">
        <v>183</v>
      </c>
      <c r="F52" s="37">
        <v>0.10199999999999999</v>
      </c>
      <c r="G52" s="38">
        <v>29</v>
      </c>
      <c r="H52" s="38">
        <v>26</v>
      </c>
      <c r="K52" s="35" t="s">
        <v>137</v>
      </c>
      <c r="L52" s="35" t="s">
        <v>133</v>
      </c>
      <c r="M52" s="35" t="s">
        <v>134</v>
      </c>
      <c r="O52" s="38" t="s">
        <v>135</v>
      </c>
      <c r="Y52" s="49">
        <v>7.99</v>
      </c>
      <c r="Z52" s="35">
        <v>1.9</v>
      </c>
      <c r="AA52" s="38"/>
      <c r="AC52" s="38">
        <v>5.7</v>
      </c>
      <c r="BF52" s="38">
        <v>91.7</v>
      </c>
      <c r="CI52" s="50"/>
      <c r="CJ52" s="48"/>
    </row>
    <row r="53" spans="1:88">
      <c r="A53" s="35" t="s">
        <v>128</v>
      </c>
      <c r="B53" s="13" t="s">
        <v>194</v>
      </c>
      <c r="C53" s="13" t="s">
        <v>184</v>
      </c>
      <c r="D53" s="48">
        <v>0.47222222222222227</v>
      </c>
      <c r="E53" s="23" t="s">
        <v>131</v>
      </c>
      <c r="G53" s="38">
        <v>9.5</v>
      </c>
      <c r="H53" s="38">
        <v>7</v>
      </c>
      <c r="K53" s="35" t="s">
        <v>137</v>
      </c>
      <c r="L53" s="35" t="s">
        <v>133</v>
      </c>
      <c r="M53" s="35" t="s">
        <v>134</v>
      </c>
      <c r="O53" s="38" t="s">
        <v>135</v>
      </c>
      <c r="Y53" s="49">
        <v>7.88</v>
      </c>
      <c r="Z53" s="35">
        <v>1.1000000000000001</v>
      </c>
      <c r="AA53" s="38"/>
      <c r="AC53" s="38">
        <v>7.1</v>
      </c>
      <c r="BF53" s="38">
        <v>61.4</v>
      </c>
      <c r="CI53" s="50"/>
      <c r="CJ53" s="48"/>
    </row>
    <row r="54" spans="1:88">
      <c r="A54" s="35" t="s">
        <v>138</v>
      </c>
      <c r="B54" s="13" t="s">
        <v>195</v>
      </c>
      <c r="C54" s="13" t="s">
        <v>196</v>
      </c>
      <c r="D54" s="48">
        <v>0.49652777777777773</v>
      </c>
      <c r="E54" s="23" t="s">
        <v>187</v>
      </c>
      <c r="F54" s="37">
        <v>3.5339999999999996E-2</v>
      </c>
      <c r="G54" s="38">
        <v>25.2</v>
      </c>
      <c r="H54" s="38">
        <v>25.1</v>
      </c>
      <c r="K54" s="35" t="s">
        <v>137</v>
      </c>
      <c r="L54" s="35" t="s">
        <v>133</v>
      </c>
      <c r="M54" s="35" t="s">
        <v>142</v>
      </c>
      <c r="O54" s="38" t="s">
        <v>135</v>
      </c>
      <c r="Y54" s="51">
        <v>7.9</v>
      </c>
      <c r="Z54" s="35">
        <v>1.3</v>
      </c>
      <c r="AA54" s="38">
        <v>2.6</v>
      </c>
      <c r="AC54" s="38">
        <v>8.9</v>
      </c>
      <c r="BF54" s="38">
        <v>31.9</v>
      </c>
      <c r="CI54" s="50"/>
      <c r="CJ54" s="48"/>
    </row>
    <row r="55" spans="1:88">
      <c r="A55" s="35" t="s">
        <v>138</v>
      </c>
      <c r="B55" s="13" t="s">
        <v>195</v>
      </c>
      <c r="C55" s="13" t="s">
        <v>197</v>
      </c>
      <c r="D55" s="48">
        <v>0.50347222222222221</v>
      </c>
      <c r="E55" s="23" t="s">
        <v>141</v>
      </c>
      <c r="F55" s="37">
        <v>5.9115000000000001E-2</v>
      </c>
      <c r="G55" s="38">
        <v>6.8</v>
      </c>
      <c r="H55" s="38">
        <v>9</v>
      </c>
      <c r="K55" s="35" t="s">
        <v>137</v>
      </c>
      <c r="L55" s="35" t="s">
        <v>133</v>
      </c>
      <c r="M55" s="35" t="s">
        <v>142</v>
      </c>
      <c r="O55" s="38" t="s">
        <v>135</v>
      </c>
      <c r="Y55" s="51">
        <v>8.1999999999999993</v>
      </c>
      <c r="Z55" s="35">
        <v>0.8</v>
      </c>
      <c r="AA55" s="38">
        <v>2</v>
      </c>
      <c r="AC55" s="38">
        <v>13.7</v>
      </c>
      <c r="BF55" s="38">
        <v>33.799999999999997</v>
      </c>
      <c r="CI55" s="50"/>
      <c r="CJ55" s="48"/>
    </row>
    <row r="56" spans="1:88">
      <c r="A56" s="35" t="s">
        <v>138</v>
      </c>
      <c r="B56" s="13" t="s">
        <v>198</v>
      </c>
      <c r="C56" s="13" t="s">
        <v>196</v>
      </c>
      <c r="D56" s="48">
        <v>0.51041666666666663</v>
      </c>
      <c r="E56" s="23" t="s">
        <v>141</v>
      </c>
      <c r="F56" s="37">
        <v>0.20136364125840617</v>
      </c>
      <c r="G56" s="38">
        <v>24.8</v>
      </c>
      <c r="H56" s="38">
        <v>24.8</v>
      </c>
      <c r="K56" s="35" t="s">
        <v>146</v>
      </c>
      <c r="L56" s="35" t="s">
        <v>133</v>
      </c>
      <c r="M56" s="35" t="s">
        <v>142</v>
      </c>
      <c r="O56" s="38" t="s">
        <v>135</v>
      </c>
      <c r="Y56" s="51">
        <v>8.5</v>
      </c>
      <c r="Z56" s="35">
        <v>2.6</v>
      </c>
      <c r="AA56" s="38">
        <v>4.5999999999999996</v>
      </c>
      <c r="AC56" s="38">
        <v>11.1</v>
      </c>
      <c r="BF56" s="38">
        <v>32.200000000000003</v>
      </c>
      <c r="CI56" s="50"/>
      <c r="CJ56" s="48"/>
    </row>
    <row r="57" spans="1:88">
      <c r="A57" s="35" t="s">
        <v>138</v>
      </c>
      <c r="B57" s="13" t="s">
        <v>198</v>
      </c>
      <c r="C57" s="13" t="s">
        <v>197</v>
      </c>
      <c r="D57" s="48">
        <v>0.51736111111111105</v>
      </c>
      <c r="E57" s="23" t="s">
        <v>141</v>
      </c>
      <c r="F57" s="37">
        <v>0.10960910291025874</v>
      </c>
      <c r="G57" s="38">
        <v>6.9</v>
      </c>
      <c r="H57" s="38">
        <v>8.5</v>
      </c>
      <c r="K57" s="35" t="s">
        <v>137</v>
      </c>
      <c r="L57" s="35" t="s">
        <v>133</v>
      </c>
      <c r="M57" s="35" t="s">
        <v>142</v>
      </c>
      <c r="O57" s="38" t="s">
        <v>135</v>
      </c>
      <c r="Y57" s="51">
        <v>8.9</v>
      </c>
      <c r="Z57" s="35">
        <v>0.9</v>
      </c>
      <c r="AA57" s="38">
        <v>2.4</v>
      </c>
      <c r="AC57" s="38">
        <v>16.399999999999999</v>
      </c>
      <c r="BF57" s="38">
        <v>33.799999999999997</v>
      </c>
      <c r="CI57" s="50"/>
      <c r="CJ57" s="48"/>
    </row>
    <row r="58" spans="1:88">
      <c r="A58" s="35" t="s">
        <v>138</v>
      </c>
      <c r="B58" s="13" t="s">
        <v>199</v>
      </c>
      <c r="C58" s="13" t="s">
        <v>197</v>
      </c>
      <c r="D58" s="48">
        <v>0.4861111111111111</v>
      </c>
      <c r="E58" s="23" t="s">
        <v>141</v>
      </c>
      <c r="F58" s="37">
        <v>1.6652999999999998E-2</v>
      </c>
      <c r="G58" s="38">
        <v>7.2</v>
      </c>
      <c r="H58" s="38">
        <v>7.1</v>
      </c>
      <c r="K58" s="35" t="s">
        <v>137</v>
      </c>
      <c r="L58" s="35" t="s">
        <v>133</v>
      </c>
      <c r="M58" s="35" t="s">
        <v>142</v>
      </c>
      <c r="O58" s="38" t="s">
        <v>135</v>
      </c>
      <c r="Y58" s="51">
        <v>7.6</v>
      </c>
      <c r="Z58" s="35">
        <v>1.2</v>
      </c>
      <c r="AA58" s="38">
        <v>2.5</v>
      </c>
      <c r="AC58" s="38">
        <v>12.7</v>
      </c>
      <c r="BF58" s="38">
        <v>28.9</v>
      </c>
      <c r="CI58" s="50"/>
      <c r="CJ58" s="48"/>
    </row>
  </sheetData>
  <phoneticPr fontId="4"/>
  <printOptions horizontalCentered="1"/>
  <pageMargins left="0.25" right="0.25" top="0.75" bottom="0.75" header="0.3" footer="0.3"/>
  <pageSetup paperSize="8" scale="8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G18"/>
  <sheetViews>
    <sheetView zoomScale="85" zoomScaleNormal="85" zoomScaleSheetLayoutView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A2" sqref="A2:XFD2"/>
    </sheetView>
  </sheetViews>
  <sheetFormatPr defaultColWidth="9.625" defaultRowHeight="13.5"/>
  <cols>
    <col min="1" max="1" width="20.5" style="35" bestFit="1" customWidth="1"/>
    <col min="2" max="2" width="13" style="13" bestFit="1" customWidth="1"/>
    <col min="3" max="3" width="11.625" style="13" bestFit="1" customWidth="1"/>
    <col min="4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5" width="11.625" style="38" bestFit="1" customWidth="1"/>
    <col min="16" max="16" width="9.625" style="39"/>
    <col min="17" max="17" width="9.625" style="38"/>
    <col min="18" max="18" width="9.625" style="35"/>
    <col min="19" max="19" width="9.625" style="38"/>
    <col min="20" max="20" width="9.625" style="76"/>
    <col min="21" max="24" width="9.625" style="35"/>
    <col min="25" max="25" width="9.625" style="72"/>
    <col min="26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4" width="9.625" style="39"/>
    <col min="35" max="35" width="9.625" style="73"/>
    <col min="36" max="37" width="9.625" style="35"/>
    <col min="38" max="38" width="9.625" style="39"/>
    <col min="39" max="39" width="9.625" style="35"/>
    <col min="40" max="40" width="9.625" style="74"/>
    <col min="41" max="41" width="9.625" style="73"/>
    <col min="42" max="42" width="9.625" style="35"/>
    <col min="43" max="43" width="9.625" style="73"/>
    <col min="44" max="44" width="9.625" style="35"/>
    <col min="45" max="45" width="9.625" style="39"/>
    <col min="46" max="52" width="9.625" style="35"/>
    <col min="53" max="53" width="9.625" style="38"/>
    <col min="54" max="54" width="9.625" style="37"/>
    <col min="55" max="55" width="9.625" style="75"/>
    <col min="56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5" t="s">
        <v>15</v>
      </c>
      <c r="Q1" s="42" t="s">
        <v>16</v>
      </c>
      <c r="R1" s="42" t="s">
        <v>17</v>
      </c>
      <c r="S1" s="10" t="s">
        <v>200</v>
      </c>
      <c r="T1" s="53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54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5" t="s">
        <v>33</v>
      </c>
      <c r="AI1" s="55" t="s">
        <v>34</v>
      </c>
      <c r="AJ1" s="10" t="s">
        <v>35</v>
      </c>
      <c r="AK1" s="10" t="s">
        <v>36</v>
      </c>
      <c r="AL1" s="10" t="s">
        <v>201</v>
      </c>
      <c r="AM1" s="45" t="s">
        <v>38</v>
      </c>
      <c r="AN1" s="56" t="s">
        <v>39</v>
      </c>
      <c r="AO1" s="55" t="s">
        <v>40</v>
      </c>
      <c r="AP1" s="10" t="s">
        <v>41</v>
      </c>
      <c r="AQ1" s="55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57" t="s">
        <v>55</v>
      </c>
      <c r="BD1" s="10" t="s">
        <v>56</v>
      </c>
      <c r="BE1" s="10" t="s">
        <v>57</v>
      </c>
      <c r="BF1" s="45" t="s">
        <v>203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20" t="s">
        <v>90</v>
      </c>
      <c r="Q2" s="16" t="s">
        <v>90</v>
      </c>
      <c r="R2" s="16" t="s">
        <v>90</v>
      </c>
      <c r="S2" s="11" t="s">
        <v>90</v>
      </c>
      <c r="T2" s="58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Y2" s="59"/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20" t="s">
        <v>90</v>
      </c>
      <c r="AI2" s="60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61" t="s">
        <v>90</v>
      </c>
      <c r="AO2" s="60" t="s">
        <v>90</v>
      </c>
      <c r="AP2" s="11" t="s">
        <v>90</v>
      </c>
      <c r="AQ2" s="60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62" t="s">
        <v>90</v>
      </c>
      <c r="BD2" s="11" t="s">
        <v>90</v>
      </c>
      <c r="BE2" s="11" t="s">
        <v>93</v>
      </c>
      <c r="BF2" s="19" t="s">
        <v>127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204</v>
      </c>
      <c r="B3" s="63" t="s">
        <v>205</v>
      </c>
      <c r="C3" s="64">
        <v>42836</v>
      </c>
      <c r="D3" s="48" t="s">
        <v>206</v>
      </c>
      <c r="E3" s="65" t="s">
        <v>187</v>
      </c>
      <c r="F3" s="66"/>
      <c r="G3" s="67">
        <v>9</v>
      </c>
      <c r="H3" s="67">
        <v>11.6</v>
      </c>
      <c r="I3" s="38">
        <v>2.8</v>
      </c>
      <c r="J3" s="38">
        <v>1.2</v>
      </c>
      <c r="K3" s="38"/>
      <c r="L3" s="38"/>
      <c r="M3" s="38"/>
      <c r="N3" s="38"/>
      <c r="O3" s="66" t="s">
        <v>100</v>
      </c>
      <c r="P3" s="68" t="s">
        <v>105</v>
      </c>
      <c r="Q3" s="69" t="s">
        <v>102</v>
      </c>
      <c r="R3" s="70" t="s">
        <v>110</v>
      </c>
      <c r="S3" s="70" t="s">
        <v>105</v>
      </c>
      <c r="T3" s="71" t="s">
        <v>110</v>
      </c>
      <c r="U3" s="37" t="s">
        <v>108</v>
      </c>
      <c r="V3" s="66"/>
      <c r="W3" s="66"/>
      <c r="X3" s="66"/>
      <c r="Y3" s="72">
        <v>7.88</v>
      </c>
      <c r="Z3" s="38">
        <v>0.7</v>
      </c>
      <c r="AA3" s="38"/>
      <c r="AB3" s="38"/>
      <c r="AD3" s="40">
        <v>3100</v>
      </c>
      <c r="AE3" s="40"/>
      <c r="AF3" s="66">
        <v>130</v>
      </c>
      <c r="AG3" s="66"/>
      <c r="AH3" s="39">
        <v>1E-3</v>
      </c>
      <c r="AI3" s="73">
        <v>2E-3</v>
      </c>
      <c r="AJ3" s="66"/>
      <c r="AK3" s="66"/>
      <c r="AL3" s="66"/>
      <c r="AM3" s="37">
        <v>7.0000000000000007E-2</v>
      </c>
      <c r="AN3" s="74" t="s">
        <v>102</v>
      </c>
      <c r="AO3" s="73" t="s">
        <v>105</v>
      </c>
      <c r="AP3" s="37">
        <v>0.1</v>
      </c>
      <c r="AQ3" s="73">
        <v>1.9E-2</v>
      </c>
      <c r="AR3" s="39"/>
      <c r="AS3" s="37">
        <v>0.98</v>
      </c>
      <c r="AT3" s="37">
        <v>0.02</v>
      </c>
      <c r="AU3" s="39">
        <v>8.9999999999999993E-3</v>
      </c>
      <c r="AV3" s="39"/>
      <c r="AW3" s="39" t="s">
        <v>105</v>
      </c>
      <c r="AX3" s="37">
        <v>0.04</v>
      </c>
      <c r="AY3" s="37">
        <v>0.02</v>
      </c>
      <c r="AZ3" s="37"/>
      <c r="BA3" s="67">
        <v>4.9000000000000004</v>
      </c>
      <c r="BB3" s="67"/>
      <c r="BC3" s="75" t="s">
        <v>113</v>
      </c>
      <c r="BD3" s="66">
        <v>112</v>
      </c>
      <c r="BE3" s="66"/>
      <c r="BF3" s="66"/>
      <c r="BG3" s="66">
        <v>62</v>
      </c>
      <c r="BH3" s="39"/>
      <c r="BI3" s="40">
        <v>1100</v>
      </c>
      <c r="BJ3" s="39"/>
      <c r="BK3" s="39"/>
      <c r="BL3" s="40" t="s">
        <v>110</v>
      </c>
      <c r="BM3" s="72">
        <v>0.02</v>
      </c>
      <c r="BN3" s="72" t="s">
        <v>102</v>
      </c>
      <c r="BO3" s="72" t="s">
        <v>102</v>
      </c>
      <c r="BP3" s="37"/>
      <c r="BQ3" s="72" t="s">
        <v>102</v>
      </c>
      <c r="BR3" s="72" t="s">
        <v>102</v>
      </c>
      <c r="BS3" s="72" t="s">
        <v>102</v>
      </c>
      <c r="BT3" s="72" t="s">
        <v>102</v>
      </c>
      <c r="BU3" s="72" t="s">
        <v>102</v>
      </c>
      <c r="BV3" s="72" t="s">
        <v>102</v>
      </c>
      <c r="BX3" s="72" t="s">
        <v>102</v>
      </c>
      <c r="BY3" s="72" t="s">
        <v>207</v>
      </c>
      <c r="BZ3" s="72" t="s">
        <v>207</v>
      </c>
      <c r="CA3" s="72" t="s">
        <v>207</v>
      </c>
      <c r="CC3" s="67">
        <v>1</v>
      </c>
      <c r="CD3" s="67" t="s">
        <v>208</v>
      </c>
      <c r="CE3" s="67" t="s">
        <v>207</v>
      </c>
    </row>
    <row r="4" spans="1:85">
      <c r="A4" s="66" t="s">
        <v>204</v>
      </c>
      <c r="B4" s="63" t="s">
        <v>205</v>
      </c>
      <c r="C4" s="64">
        <v>42878</v>
      </c>
      <c r="D4" s="48" t="s">
        <v>209</v>
      </c>
      <c r="E4" s="65" t="s">
        <v>104</v>
      </c>
      <c r="F4" s="66"/>
      <c r="G4" s="67">
        <v>24</v>
      </c>
      <c r="H4" s="67">
        <v>20.7</v>
      </c>
      <c r="I4" s="38">
        <v>4.7</v>
      </c>
      <c r="J4" s="38">
        <v>3.2</v>
      </c>
      <c r="K4" s="38"/>
      <c r="L4" s="38"/>
      <c r="M4" s="38"/>
      <c r="N4" s="38"/>
      <c r="O4" s="66" t="s">
        <v>100</v>
      </c>
      <c r="P4" s="68" t="s">
        <v>207</v>
      </c>
      <c r="Q4" s="69" t="s">
        <v>207</v>
      </c>
      <c r="R4" s="70" t="s">
        <v>207</v>
      </c>
      <c r="S4" s="70" t="s">
        <v>207</v>
      </c>
      <c r="T4" s="71" t="s">
        <v>207</v>
      </c>
      <c r="U4" s="37" t="s">
        <v>207</v>
      </c>
      <c r="V4" s="66"/>
      <c r="W4" s="66"/>
      <c r="X4" s="66"/>
      <c r="Y4" s="72">
        <v>7.92</v>
      </c>
      <c r="Z4" s="38" t="s">
        <v>207</v>
      </c>
      <c r="AA4" s="38"/>
      <c r="AB4" s="38"/>
      <c r="AD4" s="40">
        <v>7300</v>
      </c>
      <c r="AE4" s="40"/>
      <c r="AF4" s="66">
        <v>35</v>
      </c>
      <c r="AG4" s="66"/>
      <c r="AH4" s="39" t="s">
        <v>207</v>
      </c>
      <c r="AI4" s="73" t="s">
        <v>207</v>
      </c>
      <c r="AJ4" s="66"/>
      <c r="AK4" s="66"/>
      <c r="AL4" s="66"/>
      <c r="AM4" s="37" t="s">
        <v>207</v>
      </c>
      <c r="AN4" s="74" t="s">
        <v>207</v>
      </c>
      <c r="AO4" s="73" t="s">
        <v>207</v>
      </c>
      <c r="AP4" s="37" t="s">
        <v>207</v>
      </c>
      <c r="AQ4" s="73" t="s">
        <v>207</v>
      </c>
      <c r="AR4" s="75"/>
      <c r="AS4" s="37" t="s">
        <v>207</v>
      </c>
      <c r="AT4" s="37" t="s">
        <v>207</v>
      </c>
      <c r="AU4" s="39" t="s">
        <v>207</v>
      </c>
      <c r="AV4" s="39"/>
      <c r="AW4" s="39" t="s">
        <v>207</v>
      </c>
      <c r="AX4" s="37" t="s">
        <v>207</v>
      </c>
      <c r="AY4" s="37" t="s">
        <v>207</v>
      </c>
      <c r="AZ4" s="37"/>
      <c r="BA4" s="67" t="s">
        <v>207</v>
      </c>
      <c r="BB4" s="67"/>
      <c r="BC4" s="75" t="s">
        <v>207</v>
      </c>
      <c r="BD4" s="66" t="s">
        <v>207</v>
      </c>
      <c r="BE4" s="66"/>
      <c r="BF4" s="66"/>
      <c r="BG4" s="66" t="s">
        <v>207</v>
      </c>
      <c r="BH4" s="76"/>
      <c r="BI4" s="40">
        <v>2900</v>
      </c>
      <c r="BJ4" s="76"/>
      <c r="BK4" s="76"/>
      <c r="BL4" s="40" t="s">
        <v>207</v>
      </c>
      <c r="BM4" s="72" t="s">
        <v>207</v>
      </c>
      <c r="BN4" s="72" t="s">
        <v>207</v>
      </c>
      <c r="BO4" s="72" t="s">
        <v>207</v>
      </c>
      <c r="BP4" s="37"/>
      <c r="BQ4" s="72" t="s">
        <v>207</v>
      </c>
      <c r="BR4" s="72" t="s">
        <v>207</v>
      </c>
      <c r="BS4" s="72" t="s">
        <v>207</v>
      </c>
      <c r="BT4" s="72" t="s">
        <v>207</v>
      </c>
      <c r="BU4" s="72" t="s">
        <v>207</v>
      </c>
      <c r="BV4" s="72" t="s">
        <v>207</v>
      </c>
      <c r="BX4" s="72" t="s">
        <v>207</v>
      </c>
      <c r="BY4" s="72" t="s">
        <v>207</v>
      </c>
      <c r="BZ4" s="72" t="s">
        <v>207</v>
      </c>
      <c r="CA4" s="72" t="s">
        <v>207</v>
      </c>
      <c r="CC4" s="67">
        <v>1.3</v>
      </c>
      <c r="CD4" s="67" t="s">
        <v>207</v>
      </c>
      <c r="CE4" s="67" t="s">
        <v>207</v>
      </c>
    </row>
    <row r="5" spans="1:85">
      <c r="A5" s="66" t="s">
        <v>204</v>
      </c>
      <c r="B5" s="63" t="s">
        <v>205</v>
      </c>
      <c r="C5" s="64">
        <v>42906</v>
      </c>
      <c r="D5" s="48" t="s">
        <v>210</v>
      </c>
      <c r="E5" s="65" t="s">
        <v>104</v>
      </c>
      <c r="F5" s="66"/>
      <c r="G5" s="67">
        <v>24.2</v>
      </c>
      <c r="H5" s="67">
        <v>21.9</v>
      </c>
      <c r="I5" s="38">
        <v>4.8</v>
      </c>
      <c r="J5" s="38">
        <v>4.9000000000000004</v>
      </c>
      <c r="K5" s="38"/>
      <c r="L5" s="38"/>
      <c r="M5" s="38"/>
      <c r="N5" s="38"/>
      <c r="O5" s="66" t="s">
        <v>100</v>
      </c>
      <c r="P5" s="68" t="s">
        <v>207</v>
      </c>
      <c r="Q5" s="69" t="s">
        <v>207</v>
      </c>
      <c r="R5" s="70" t="s">
        <v>207</v>
      </c>
      <c r="S5" s="70" t="s">
        <v>207</v>
      </c>
      <c r="T5" s="71" t="s">
        <v>207</v>
      </c>
      <c r="U5" s="37" t="s">
        <v>207</v>
      </c>
      <c r="V5" s="66"/>
      <c r="W5" s="66"/>
      <c r="X5" s="66"/>
      <c r="Y5" s="72">
        <v>7.9</v>
      </c>
      <c r="Z5" s="38" t="s">
        <v>207</v>
      </c>
      <c r="AA5" s="38"/>
      <c r="AB5" s="38"/>
      <c r="AD5" s="40">
        <v>8400</v>
      </c>
      <c r="AE5" s="40"/>
      <c r="AF5" s="66">
        <v>61</v>
      </c>
      <c r="AG5" s="66"/>
      <c r="AH5" s="39" t="s">
        <v>207</v>
      </c>
      <c r="AI5" s="73" t="s">
        <v>207</v>
      </c>
      <c r="AJ5" s="66"/>
      <c r="AK5" s="66"/>
      <c r="AL5" s="66"/>
      <c r="AM5" s="37" t="s">
        <v>207</v>
      </c>
      <c r="AN5" s="74" t="s">
        <v>207</v>
      </c>
      <c r="AO5" s="73" t="s">
        <v>207</v>
      </c>
      <c r="AP5" s="38" t="s">
        <v>207</v>
      </c>
      <c r="AQ5" s="73" t="s">
        <v>207</v>
      </c>
      <c r="AR5" s="39"/>
      <c r="AS5" s="37" t="s">
        <v>207</v>
      </c>
      <c r="AT5" s="37" t="s">
        <v>207</v>
      </c>
      <c r="AU5" s="39" t="s">
        <v>207</v>
      </c>
      <c r="AV5" s="39"/>
      <c r="AW5" s="39" t="s">
        <v>207</v>
      </c>
      <c r="AX5" s="37" t="s">
        <v>207</v>
      </c>
      <c r="AY5" s="37" t="s">
        <v>207</v>
      </c>
      <c r="AZ5" s="37"/>
      <c r="BA5" s="67" t="s">
        <v>207</v>
      </c>
      <c r="BB5" s="67"/>
      <c r="BC5" s="75" t="s">
        <v>207</v>
      </c>
      <c r="BD5" s="66" t="s">
        <v>207</v>
      </c>
      <c r="BE5" s="66"/>
      <c r="BF5" s="66"/>
      <c r="BG5" s="66" t="s">
        <v>207</v>
      </c>
      <c r="BH5" s="39"/>
      <c r="BI5" s="40">
        <v>5100</v>
      </c>
      <c r="BJ5" s="39"/>
      <c r="BK5" s="39"/>
      <c r="BL5" s="40" t="s">
        <v>207</v>
      </c>
      <c r="BM5" s="72" t="s">
        <v>207</v>
      </c>
      <c r="BN5" s="72" t="s">
        <v>207</v>
      </c>
      <c r="BO5" s="72" t="s">
        <v>207</v>
      </c>
      <c r="BP5" s="37"/>
      <c r="BQ5" s="72" t="s">
        <v>207</v>
      </c>
      <c r="BR5" s="72" t="s">
        <v>207</v>
      </c>
      <c r="BS5" s="72" t="s">
        <v>207</v>
      </c>
      <c r="BT5" s="72" t="s">
        <v>207</v>
      </c>
      <c r="BU5" s="72" t="s">
        <v>207</v>
      </c>
      <c r="BV5" s="72" t="s">
        <v>207</v>
      </c>
      <c r="BX5" s="72" t="s">
        <v>207</v>
      </c>
      <c r="BY5" s="72" t="s">
        <v>211</v>
      </c>
      <c r="BZ5" s="72" t="s">
        <v>211</v>
      </c>
      <c r="CA5" s="72" t="s">
        <v>102</v>
      </c>
      <c r="CC5" s="67">
        <v>1.6</v>
      </c>
      <c r="CD5" s="67" t="s">
        <v>207</v>
      </c>
      <c r="CE5" s="67" t="s">
        <v>102</v>
      </c>
    </row>
    <row r="6" spans="1:85">
      <c r="A6" s="66" t="s">
        <v>204</v>
      </c>
      <c r="B6" s="63" t="s">
        <v>205</v>
      </c>
      <c r="C6" s="64">
        <v>42935</v>
      </c>
      <c r="D6" s="48" t="s">
        <v>212</v>
      </c>
      <c r="E6" s="65" t="s">
        <v>104</v>
      </c>
      <c r="F6" s="66"/>
      <c r="G6" s="67">
        <v>29</v>
      </c>
      <c r="H6" s="67">
        <v>24</v>
      </c>
      <c r="I6" s="38">
        <v>9.1</v>
      </c>
      <c r="J6" s="38">
        <v>6.3</v>
      </c>
      <c r="K6" s="38"/>
      <c r="L6" s="38"/>
      <c r="M6" s="38"/>
      <c r="N6" s="38"/>
      <c r="O6" s="66" t="s">
        <v>100</v>
      </c>
      <c r="P6" s="68" t="s">
        <v>105</v>
      </c>
      <c r="Q6" s="69" t="s">
        <v>102</v>
      </c>
      <c r="R6" s="70">
        <v>8.9999999999999998E-4</v>
      </c>
      <c r="S6" s="70" t="s">
        <v>105</v>
      </c>
      <c r="T6" s="71" t="s">
        <v>110</v>
      </c>
      <c r="U6" s="37" t="s">
        <v>108</v>
      </c>
      <c r="V6" s="66"/>
      <c r="W6" s="66"/>
      <c r="X6" s="66"/>
      <c r="Y6" s="72">
        <v>7.86</v>
      </c>
      <c r="Z6" s="38">
        <v>1.7</v>
      </c>
      <c r="AA6" s="38"/>
      <c r="AB6" s="38"/>
      <c r="AD6" s="40">
        <v>110000</v>
      </c>
      <c r="AE6" s="40"/>
      <c r="AF6" s="66">
        <v>5000</v>
      </c>
      <c r="AG6" s="66"/>
      <c r="AH6" s="39">
        <v>4.0000000000000001E-3</v>
      </c>
      <c r="AI6" s="73">
        <v>8.9999999999999993E-3</v>
      </c>
      <c r="AJ6" s="66"/>
      <c r="AK6" s="66"/>
      <c r="AL6" s="66"/>
      <c r="AM6" s="37">
        <v>7.0000000000000007E-2</v>
      </c>
      <c r="AN6" s="74" t="s">
        <v>102</v>
      </c>
      <c r="AO6" s="73" t="s">
        <v>207</v>
      </c>
      <c r="AP6" s="37">
        <v>0.25</v>
      </c>
      <c r="AQ6" s="73">
        <v>0.03</v>
      </c>
      <c r="AR6" s="75"/>
      <c r="AS6" s="37">
        <v>0.95</v>
      </c>
      <c r="AT6" s="37">
        <v>0.05</v>
      </c>
      <c r="AU6" s="39">
        <v>1.4E-2</v>
      </c>
      <c r="AV6" s="39"/>
      <c r="AW6" s="39" t="s">
        <v>105</v>
      </c>
      <c r="AX6" s="37">
        <v>0.05</v>
      </c>
      <c r="AY6" s="37">
        <v>0.02</v>
      </c>
      <c r="AZ6" s="37"/>
      <c r="BA6" s="67">
        <v>3.8</v>
      </c>
      <c r="BB6" s="67"/>
      <c r="BC6" s="75" t="s">
        <v>113</v>
      </c>
      <c r="BD6" s="66">
        <v>133</v>
      </c>
      <c r="BE6" s="66"/>
      <c r="BF6" s="66"/>
      <c r="BG6" s="66">
        <v>54</v>
      </c>
      <c r="BH6" s="76"/>
      <c r="BI6" s="40">
        <v>81000</v>
      </c>
      <c r="BJ6" s="76"/>
      <c r="BK6" s="76"/>
      <c r="BL6" s="40" t="s">
        <v>110</v>
      </c>
      <c r="BM6" s="72">
        <v>0.02</v>
      </c>
      <c r="BN6" s="72" t="s">
        <v>102</v>
      </c>
      <c r="BO6" s="72" t="s">
        <v>102</v>
      </c>
      <c r="BP6" s="37"/>
      <c r="BQ6" s="72" t="s">
        <v>102</v>
      </c>
      <c r="BR6" s="72" t="s">
        <v>102</v>
      </c>
      <c r="BS6" s="72" t="s">
        <v>102</v>
      </c>
      <c r="BT6" s="72" t="s">
        <v>102</v>
      </c>
      <c r="BU6" s="72" t="s">
        <v>207</v>
      </c>
      <c r="BV6" s="72" t="s">
        <v>207</v>
      </c>
      <c r="BX6" s="72" t="s">
        <v>207</v>
      </c>
      <c r="BY6" s="72" t="s">
        <v>207</v>
      </c>
      <c r="BZ6" s="72" t="s">
        <v>207</v>
      </c>
      <c r="CA6" s="72" t="s">
        <v>207</v>
      </c>
      <c r="CC6" s="67">
        <v>2.6</v>
      </c>
      <c r="CD6" s="67" t="s">
        <v>208</v>
      </c>
      <c r="CE6" s="67" t="s">
        <v>207</v>
      </c>
    </row>
    <row r="7" spans="1:85">
      <c r="A7" s="66" t="s">
        <v>204</v>
      </c>
      <c r="B7" s="63" t="s">
        <v>205</v>
      </c>
      <c r="C7" s="64">
        <v>42969</v>
      </c>
      <c r="D7" s="48" t="s">
        <v>212</v>
      </c>
      <c r="E7" s="65" t="s">
        <v>99</v>
      </c>
      <c r="F7" s="66"/>
      <c r="G7" s="67">
        <v>29.3</v>
      </c>
      <c r="H7" s="67">
        <v>23.5</v>
      </c>
      <c r="I7" s="38">
        <v>9.1</v>
      </c>
      <c r="J7" s="38">
        <v>4.5999999999999996</v>
      </c>
      <c r="K7" s="38"/>
      <c r="L7" s="38"/>
      <c r="M7" s="38"/>
      <c r="N7" s="38"/>
      <c r="O7" s="66" t="s">
        <v>100</v>
      </c>
      <c r="P7" s="68" t="s">
        <v>207</v>
      </c>
      <c r="Q7" s="69" t="s">
        <v>207</v>
      </c>
      <c r="R7" s="70" t="s">
        <v>207</v>
      </c>
      <c r="S7" s="70" t="s">
        <v>207</v>
      </c>
      <c r="T7" s="71" t="s">
        <v>207</v>
      </c>
      <c r="U7" s="37" t="s">
        <v>207</v>
      </c>
      <c r="V7" s="66"/>
      <c r="W7" s="66"/>
      <c r="X7" s="66"/>
      <c r="Y7" s="72">
        <v>7.73</v>
      </c>
      <c r="Z7" s="38" t="s">
        <v>207</v>
      </c>
      <c r="AA7" s="38"/>
      <c r="AB7" s="38"/>
      <c r="AD7" s="40">
        <v>33000</v>
      </c>
      <c r="AE7" s="40"/>
      <c r="AF7" s="66">
        <v>47</v>
      </c>
      <c r="AG7" s="66"/>
      <c r="AH7" s="39" t="s">
        <v>207</v>
      </c>
      <c r="AI7" s="73" t="s">
        <v>207</v>
      </c>
      <c r="AJ7" s="66"/>
      <c r="AK7" s="66"/>
      <c r="AL7" s="66"/>
      <c r="AM7" s="37" t="s">
        <v>207</v>
      </c>
      <c r="AN7" s="74" t="s">
        <v>207</v>
      </c>
      <c r="AO7" s="73" t="s">
        <v>207</v>
      </c>
      <c r="AP7" s="37" t="s">
        <v>207</v>
      </c>
      <c r="AQ7" s="73" t="s">
        <v>207</v>
      </c>
      <c r="AR7" s="76"/>
      <c r="AS7" s="37" t="s">
        <v>207</v>
      </c>
      <c r="AT7" s="37" t="s">
        <v>207</v>
      </c>
      <c r="AU7" s="39" t="s">
        <v>207</v>
      </c>
      <c r="AV7" s="39"/>
      <c r="AW7" s="39" t="s">
        <v>207</v>
      </c>
      <c r="AX7" s="37" t="s">
        <v>207</v>
      </c>
      <c r="AY7" s="37" t="s">
        <v>207</v>
      </c>
      <c r="AZ7" s="37"/>
      <c r="BA7" s="67" t="s">
        <v>207</v>
      </c>
      <c r="BB7" s="67"/>
      <c r="BC7" s="75" t="s">
        <v>207</v>
      </c>
      <c r="BD7" s="66" t="s">
        <v>207</v>
      </c>
      <c r="BE7" s="66"/>
      <c r="BF7" s="66"/>
      <c r="BG7" s="66" t="s">
        <v>207</v>
      </c>
      <c r="BH7" s="76"/>
      <c r="BI7" s="40">
        <v>7000</v>
      </c>
      <c r="BJ7" s="76"/>
      <c r="BK7" s="76"/>
      <c r="BL7" s="40" t="s">
        <v>207</v>
      </c>
      <c r="BM7" s="72" t="s">
        <v>207</v>
      </c>
      <c r="BN7" s="72" t="s">
        <v>207</v>
      </c>
      <c r="BO7" s="72" t="s">
        <v>207</v>
      </c>
      <c r="BP7" s="37"/>
      <c r="BQ7" s="72" t="s">
        <v>207</v>
      </c>
      <c r="BR7" s="72" t="s">
        <v>207</v>
      </c>
      <c r="BS7" s="72" t="s">
        <v>207</v>
      </c>
      <c r="BT7" s="72" t="s">
        <v>207</v>
      </c>
      <c r="BU7" s="72" t="s">
        <v>207</v>
      </c>
      <c r="BV7" s="72" t="s">
        <v>207</v>
      </c>
      <c r="BX7" s="72" t="s">
        <v>207</v>
      </c>
      <c r="BY7" s="72" t="s">
        <v>211</v>
      </c>
      <c r="BZ7" s="72" t="s">
        <v>211</v>
      </c>
      <c r="CA7" s="72" t="s">
        <v>102</v>
      </c>
      <c r="CC7" s="67">
        <v>1.2</v>
      </c>
      <c r="CD7" s="67" t="s">
        <v>207</v>
      </c>
      <c r="CE7" s="67" t="s">
        <v>102</v>
      </c>
    </row>
    <row r="8" spans="1:85">
      <c r="A8" s="66" t="s">
        <v>204</v>
      </c>
      <c r="B8" s="63" t="s">
        <v>205</v>
      </c>
      <c r="C8" s="64">
        <v>43004</v>
      </c>
      <c r="D8" s="48" t="s">
        <v>209</v>
      </c>
      <c r="E8" s="65" t="s">
        <v>104</v>
      </c>
      <c r="F8" s="66"/>
      <c r="G8" s="67">
        <v>26</v>
      </c>
      <c r="H8" s="67">
        <v>21.4</v>
      </c>
      <c r="I8" s="38">
        <v>3.4</v>
      </c>
      <c r="J8" s="38">
        <v>2.2999999999999998</v>
      </c>
      <c r="K8" s="38"/>
      <c r="L8" s="38"/>
      <c r="M8" s="38"/>
      <c r="N8" s="38"/>
      <c r="O8" s="66" t="s">
        <v>100</v>
      </c>
      <c r="P8" s="68" t="s">
        <v>207</v>
      </c>
      <c r="Q8" s="69" t="s">
        <v>207</v>
      </c>
      <c r="R8" s="70" t="s">
        <v>207</v>
      </c>
      <c r="S8" s="70" t="s">
        <v>207</v>
      </c>
      <c r="T8" s="71" t="s">
        <v>207</v>
      </c>
      <c r="U8" s="37" t="s">
        <v>207</v>
      </c>
      <c r="V8" s="66"/>
      <c r="W8" s="66"/>
      <c r="X8" s="66"/>
      <c r="Y8" s="72">
        <v>7.79</v>
      </c>
      <c r="Z8" s="38" t="s">
        <v>207</v>
      </c>
      <c r="AA8" s="38"/>
      <c r="AB8" s="38"/>
      <c r="AD8" s="40">
        <v>20000</v>
      </c>
      <c r="AE8" s="40"/>
      <c r="AF8" s="66">
        <v>370</v>
      </c>
      <c r="AG8" s="66"/>
      <c r="AH8" s="39" t="s">
        <v>207</v>
      </c>
      <c r="AI8" s="73" t="s">
        <v>207</v>
      </c>
      <c r="AJ8" s="66"/>
      <c r="AK8" s="66"/>
      <c r="AL8" s="66"/>
      <c r="AM8" s="37" t="s">
        <v>207</v>
      </c>
      <c r="AN8" s="74" t="s">
        <v>207</v>
      </c>
      <c r="AO8" s="73" t="s">
        <v>207</v>
      </c>
      <c r="AP8" s="37" t="s">
        <v>207</v>
      </c>
      <c r="AQ8" s="73" t="s">
        <v>207</v>
      </c>
      <c r="AR8" s="75"/>
      <c r="AS8" s="37" t="s">
        <v>207</v>
      </c>
      <c r="AT8" s="37" t="s">
        <v>207</v>
      </c>
      <c r="AU8" s="39" t="s">
        <v>207</v>
      </c>
      <c r="AV8" s="39"/>
      <c r="AW8" s="39" t="s">
        <v>207</v>
      </c>
      <c r="AX8" s="37" t="s">
        <v>207</v>
      </c>
      <c r="AY8" s="37" t="s">
        <v>207</v>
      </c>
      <c r="AZ8" s="37"/>
      <c r="BA8" s="67" t="s">
        <v>207</v>
      </c>
      <c r="BB8" s="67"/>
      <c r="BC8" s="75" t="s">
        <v>207</v>
      </c>
      <c r="BD8" s="66" t="s">
        <v>207</v>
      </c>
      <c r="BE8" s="66"/>
      <c r="BF8" s="66"/>
      <c r="BG8" s="66" t="s">
        <v>207</v>
      </c>
      <c r="BH8" s="76"/>
      <c r="BI8" s="40">
        <v>5300</v>
      </c>
      <c r="BJ8" s="76"/>
      <c r="BK8" s="76"/>
      <c r="BL8" s="40" t="s">
        <v>207</v>
      </c>
      <c r="BM8" s="72" t="s">
        <v>207</v>
      </c>
      <c r="BN8" s="72" t="s">
        <v>207</v>
      </c>
      <c r="BO8" s="72" t="s">
        <v>207</v>
      </c>
      <c r="BP8" s="37"/>
      <c r="BQ8" s="72" t="s">
        <v>207</v>
      </c>
      <c r="BR8" s="72" t="s">
        <v>207</v>
      </c>
      <c r="BS8" s="72" t="s">
        <v>207</v>
      </c>
      <c r="BT8" s="72" t="s">
        <v>207</v>
      </c>
      <c r="BU8" s="72" t="s">
        <v>207</v>
      </c>
      <c r="BV8" s="72" t="s">
        <v>207</v>
      </c>
      <c r="BX8" s="72" t="s">
        <v>207</v>
      </c>
      <c r="BY8" s="72" t="s">
        <v>207</v>
      </c>
      <c r="BZ8" s="72" t="s">
        <v>207</v>
      </c>
      <c r="CA8" s="72" t="s">
        <v>207</v>
      </c>
      <c r="CC8" s="67">
        <v>1.1000000000000001</v>
      </c>
      <c r="CD8" s="67" t="s">
        <v>207</v>
      </c>
      <c r="CE8" s="67" t="s">
        <v>207</v>
      </c>
    </row>
    <row r="9" spans="1:85">
      <c r="A9" s="66" t="s">
        <v>204</v>
      </c>
      <c r="B9" s="63" t="s">
        <v>205</v>
      </c>
      <c r="C9" s="77">
        <v>43038</v>
      </c>
      <c r="D9" s="48" t="s">
        <v>213</v>
      </c>
      <c r="E9" s="65" t="s">
        <v>104</v>
      </c>
      <c r="F9" s="66"/>
      <c r="G9" s="67">
        <v>18.8</v>
      </c>
      <c r="H9" s="67">
        <v>14.7</v>
      </c>
      <c r="I9" s="78">
        <v>97</v>
      </c>
      <c r="J9" s="78">
        <v>13</v>
      </c>
      <c r="K9" s="38"/>
      <c r="L9" s="38"/>
      <c r="M9" s="38"/>
      <c r="N9" s="38"/>
      <c r="O9" s="65" t="s">
        <v>214</v>
      </c>
      <c r="P9" s="68" t="s">
        <v>105</v>
      </c>
      <c r="Q9" s="69" t="s">
        <v>102</v>
      </c>
      <c r="R9" s="70">
        <v>2.0999999999999999E-3</v>
      </c>
      <c r="S9" s="79">
        <v>2E-3</v>
      </c>
      <c r="T9" s="71">
        <v>8.0000000000000004E-4</v>
      </c>
      <c r="U9" s="37" t="s">
        <v>108</v>
      </c>
      <c r="V9" s="66"/>
      <c r="W9" s="66"/>
      <c r="X9" s="66"/>
      <c r="Y9" s="72">
        <v>7.63</v>
      </c>
      <c r="Z9" s="38">
        <v>0.7</v>
      </c>
      <c r="AA9" s="38"/>
      <c r="AB9" s="38"/>
      <c r="AD9" s="40">
        <v>39000</v>
      </c>
      <c r="AE9" s="40"/>
      <c r="AF9" s="66">
        <v>200</v>
      </c>
      <c r="AG9" s="66"/>
      <c r="AH9" s="39">
        <v>0.01</v>
      </c>
      <c r="AI9" s="73">
        <v>1.4999999999999999E-2</v>
      </c>
      <c r="AJ9" s="66"/>
      <c r="AK9" s="66"/>
      <c r="AL9" s="66"/>
      <c r="AM9" s="37">
        <v>0.06</v>
      </c>
      <c r="AN9" s="74" t="s">
        <v>102</v>
      </c>
      <c r="AO9" s="73">
        <v>2E-3</v>
      </c>
      <c r="AP9" s="38">
        <v>3.7</v>
      </c>
      <c r="AQ9" s="72">
        <v>0.12</v>
      </c>
      <c r="AR9" s="75"/>
      <c r="AS9" s="37">
        <v>1.26</v>
      </c>
      <c r="AT9" s="37">
        <v>0.02</v>
      </c>
      <c r="AU9" s="68" t="s">
        <v>113</v>
      </c>
      <c r="AV9" s="39"/>
      <c r="AW9" s="39" t="s">
        <v>105</v>
      </c>
      <c r="AX9" s="37">
        <v>0.08</v>
      </c>
      <c r="AY9" s="37" t="s">
        <v>114</v>
      </c>
      <c r="AZ9" s="37"/>
      <c r="BA9" s="67">
        <v>3</v>
      </c>
      <c r="BB9" s="67"/>
      <c r="BC9" s="75" t="s">
        <v>113</v>
      </c>
      <c r="BD9" s="66">
        <v>195</v>
      </c>
      <c r="BE9" s="66"/>
      <c r="BF9" s="66"/>
      <c r="BG9" s="66">
        <v>47</v>
      </c>
      <c r="BH9" s="76"/>
      <c r="BI9" s="40">
        <v>7100</v>
      </c>
      <c r="BJ9" s="76"/>
      <c r="BK9" s="76"/>
      <c r="BL9" s="40" t="s">
        <v>110</v>
      </c>
      <c r="BM9" s="72" t="s">
        <v>109</v>
      </c>
      <c r="BN9" s="72" t="s">
        <v>102</v>
      </c>
      <c r="BO9" s="72" t="s">
        <v>102</v>
      </c>
      <c r="BP9" s="37"/>
      <c r="BQ9" s="72" t="s">
        <v>102</v>
      </c>
      <c r="BR9" s="72" t="s">
        <v>102</v>
      </c>
      <c r="BS9" s="72" t="s">
        <v>102</v>
      </c>
      <c r="BT9" s="72" t="s">
        <v>102</v>
      </c>
      <c r="BU9" s="72" t="s">
        <v>102</v>
      </c>
      <c r="BV9" s="72" t="s">
        <v>102</v>
      </c>
      <c r="BX9" s="72" t="s">
        <v>102</v>
      </c>
      <c r="BY9" s="72" t="s">
        <v>207</v>
      </c>
      <c r="BZ9" s="72" t="s">
        <v>207</v>
      </c>
      <c r="CA9" s="72" t="s">
        <v>207</v>
      </c>
      <c r="CC9" s="67">
        <v>1.3</v>
      </c>
      <c r="CD9" s="67" t="s">
        <v>208</v>
      </c>
      <c r="CE9" s="67" t="s">
        <v>207</v>
      </c>
    </row>
    <row r="10" spans="1:85">
      <c r="A10" s="66" t="s">
        <v>204</v>
      </c>
      <c r="B10" s="63" t="s">
        <v>205</v>
      </c>
      <c r="C10" s="77">
        <v>43067</v>
      </c>
      <c r="D10" s="48" t="s">
        <v>209</v>
      </c>
      <c r="E10" s="65" t="s">
        <v>99</v>
      </c>
      <c r="F10" s="66"/>
      <c r="G10" s="67">
        <v>12.5</v>
      </c>
      <c r="H10" s="67">
        <v>11.9</v>
      </c>
      <c r="I10" s="38">
        <v>2</v>
      </c>
      <c r="J10" s="38">
        <v>2.2999999999999998</v>
      </c>
      <c r="K10" s="38"/>
      <c r="L10" s="38"/>
      <c r="M10" s="38"/>
      <c r="N10" s="38"/>
      <c r="O10" s="66" t="s">
        <v>100</v>
      </c>
      <c r="P10" s="68" t="s">
        <v>207</v>
      </c>
      <c r="Q10" s="69" t="s">
        <v>207</v>
      </c>
      <c r="R10" s="70" t="s">
        <v>207</v>
      </c>
      <c r="S10" s="70" t="s">
        <v>207</v>
      </c>
      <c r="T10" s="71" t="s">
        <v>207</v>
      </c>
      <c r="U10" s="37" t="s">
        <v>207</v>
      </c>
      <c r="V10" s="66"/>
      <c r="W10" s="66"/>
      <c r="X10" s="66"/>
      <c r="Y10" s="72">
        <v>7.64</v>
      </c>
      <c r="Z10" s="38" t="s">
        <v>207</v>
      </c>
      <c r="AA10" s="38"/>
      <c r="AB10" s="38"/>
      <c r="AD10" s="40">
        <v>1900</v>
      </c>
      <c r="AE10" s="40"/>
      <c r="AF10" s="66">
        <v>390</v>
      </c>
      <c r="AG10" s="66"/>
      <c r="AH10" s="39" t="s">
        <v>207</v>
      </c>
      <c r="AI10" s="73" t="s">
        <v>207</v>
      </c>
      <c r="AJ10" s="66"/>
      <c r="AK10" s="66"/>
      <c r="AL10" s="66"/>
      <c r="AM10" s="37" t="s">
        <v>207</v>
      </c>
      <c r="AN10" s="74" t="s">
        <v>207</v>
      </c>
      <c r="AO10" s="73" t="s">
        <v>207</v>
      </c>
      <c r="AP10" s="37" t="s">
        <v>207</v>
      </c>
      <c r="AQ10" s="73" t="s">
        <v>207</v>
      </c>
      <c r="AR10" s="76"/>
      <c r="AS10" s="37" t="s">
        <v>207</v>
      </c>
      <c r="AT10" s="37" t="s">
        <v>207</v>
      </c>
      <c r="AU10" s="39" t="s">
        <v>207</v>
      </c>
      <c r="AV10" s="39"/>
      <c r="AW10" s="39" t="s">
        <v>207</v>
      </c>
      <c r="AX10" s="37" t="s">
        <v>207</v>
      </c>
      <c r="AY10" s="37" t="s">
        <v>207</v>
      </c>
      <c r="AZ10" s="37"/>
      <c r="BA10" s="67" t="s">
        <v>207</v>
      </c>
      <c r="BB10" s="67"/>
      <c r="BC10" s="75" t="s">
        <v>207</v>
      </c>
      <c r="BD10" s="66" t="s">
        <v>207</v>
      </c>
      <c r="BE10" s="66"/>
      <c r="BF10" s="66"/>
      <c r="BG10" s="66" t="s">
        <v>207</v>
      </c>
      <c r="BH10" s="76"/>
      <c r="BI10" s="40">
        <v>550</v>
      </c>
      <c r="BJ10" s="76"/>
      <c r="BK10" s="76"/>
      <c r="BL10" s="40" t="s">
        <v>207</v>
      </c>
      <c r="BM10" s="72" t="s">
        <v>207</v>
      </c>
      <c r="BN10" s="72" t="s">
        <v>207</v>
      </c>
      <c r="BO10" s="72" t="s">
        <v>207</v>
      </c>
      <c r="BP10" s="37"/>
      <c r="BQ10" s="72" t="s">
        <v>207</v>
      </c>
      <c r="BR10" s="72" t="s">
        <v>207</v>
      </c>
      <c r="BS10" s="72" t="s">
        <v>207</v>
      </c>
      <c r="BT10" s="72" t="s">
        <v>207</v>
      </c>
      <c r="BU10" s="72" t="s">
        <v>207</v>
      </c>
      <c r="BV10" s="72" t="s">
        <v>207</v>
      </c>
      <c r="BX10" s="72" t="s">
        <v>207</v>
      </c>
      <c r="BY10" s="72" t="s">
        <v>207</v>
      </c>
      <c r="BZ10" s="72" t="s">
        <v>207</v>
      </c>
      <c r="CA10" s="72" t="s">
        <v>207</v>
      </c>
      <c r="CC10" s="67">
        <v>0.7</v>
      </c>
      <c r="CD10" s="67" t="s">
        <v>207</v>
      </c>
      <c r="CE10" s="67" t="s">
        <v>207</v>
      </c>
    </row>
    <row r="11" spans="1:85">
      <c r="A11" s="66" t="s">
        <v>204</v>
      </c>
      <c r="B11" s="63" t="s">
        <v>205</v>
      </c>
      <c r="C11" s="77">
        <v>43088</v>
      </c>
      <c r="D11" s="48" t="s">
        <v>210</v>
      </c>
      <c r="E11" s="65" t="s">
        <v>104</v>
      </c>
      <c r="F11" s="66"/>
      <c r="G11" s="67">
        <v>10.4</v>
      </c>
      <c r="H11" s="67">
        <v>8.4</v>
      </c>
      <c r="I11" s="38">
        <v>1.2</v>
      </c>
      <c r="J11" s="38">
        <v>1.9</v>
      </c>
      <c r="K11" s="38"/>
      <c r="L11" s="38"/>
      <c r="M11" s="38"/>
      <c r="N11" s="38"/>
      <c r="O11" s="66" t="s">
        <v>100</v>
      </c>
      <c r="P11" s="68" t="s">
        <v>207</v>
      </c>
      <c r="Q11" s="69" t="s">
        <v>207</v>
      </c>
      <c r="R11" s="70" t="s">
        <v>207</v>
      </c>
      <c r="S11" s="70" t="s">
        <v>207</v>
      </c>
      <c r="T11" s="71" t="s">
        <v>207</v>
      </c>
      <c r="U11" s="37" t="s">
        <v>207</v>
      </c>
      <c r="V11" s="66"/>
      <c r="W11" s="66"/>
      <c r="X11" s="66"/>
      <c r="Y11" s="72">
        <v>7.83</v>
      </c>
      <c r="Z11" s="38" t="s">
        <v>207</v>
      </c>
      <c r="AA11" s="38"/>
      <c r="AB11" s="38"/>
      <c r="AD11" s="40">
        <v>1800</v>
      </c>
      <c r="AE11" s="40"/>
      <c r="AF11" s="66">
        <v>110</v>
      </c>
      <c r="AG11" s="66"/>
      <c r="AH11" s="39" t="s">
        <v>207</v>
      </c>
      <c r="AI11" s="73" t="s">
        <v>207</v>
      </c>
      <c r="AJ11" s="66"/>
      <c r="AK11" s="66"/>
      <c r="AL11" s="66"/>
      <c r="AM11" s="37" t="s">
        <v>207</v>
      </c>
      <c r="AN11" s="74" t="s">
        <v>207</v>
      </c>
      <c r="AO11" s="73" t="s">
        <v>207</v>
      </c>
      <c r="AP11" s="37" t="s">
        <v>207</v>
      </c>
      <c r="AQ11" s="73" t="s">
        <v>207</v>
      </c>
      <c r="AR11" s="75"/>
      <c r="AS11" s="37" t="s">
        <v>207</v>
      </c>
      <c r="AT11" s="37" t="s">
        <v>207</v>
      </c>
      <c r="AU11" s="39" t="s">
        <v>207</v>
      </c>
      <c r="AV11" s="39"/>
      <c r="AW11" s="39" t="s">
        <v>207</v>
      </c>
      <c r="AX11" s="37" t="s">
        <v>207</v>
      </c>
      <c r="AY11" s="37" t="s">
        <v>207</v>
      </c>
      <c r="AZ11" s="37"/>
      <c r="BA11" s="67" t="s">
        <v>207</v>
      </c>
      <c r="BB11" s="67"/>
      <c r="BC11" s="75" t="s">
        <v>207</v>
      </c>
      <c r="BD11" s="66" t="s">
        <v>207</v>
      </c>
      <c r="BE11" s="66"/>
      <c r="BF11" s="66"/>
      <c r="BG11" s="66" t="s">
        <v>207</v>
      </c>
      <c r="BH11" s="76"/>
      <c r="BI11" s="40">
        <v>360</v>
      </c>
      <c r="BJ11" s="76"/>
      <c r="BK11" s="76"/>
      <c r="BL11" s="40" t="s">
        <v>207</v>
      </c>
      <c r="BM11" s="72" t="s">
        <v>207</v>
      </c>
      <c r="BN11" s="72" t="s">
        <v>207</v>
      </c>
      <c r="BO11" s="72" t="s">
        <v>207</v>
      </c>
      <c r="BP11" s="37"/>
      <c r="BQ11" s="72" t="s">
        <v>207</v>
      </c>
      <c r="BR11" s="72" t="s">
        <v>207</v>
      </c>
      <c r="BS11" s="72" t="s">
        <v>207</v>
      </c>
      <c r="BT11" s="72" t="s">
        <v>207</v>
      </c>
      <c r="BU11" s="72" t="s">
        <v>207</v>
      </c>
      <c r="BV11" s="72" t="s">
        <v>207</v>
      </c>
      <c r="BX11" s="72" t="s">
        <v>207</v>
      </c>
      <c r="BY11" s="72" t="s">
        <v>207</v>
      </c>
      <c r="BZ11" s="72" t="s">
        <v>207</v>
      </c>
      <c r="CA11" s="72" t="s">
        <v>207</v>
      </c>
      <c r="CC11" s="67">
        <v>0.8</v>
      </c>
      <c r="CD11" s="67" t="s">
        <v>207</v>
      </c>
      <c r="CE11" s="67" t="s">
        <v>207</v>
      </c>
    </row>
    <row r="12" spans="1:85">
      <c r="A12" s="66" t="s">
        <v>204</v>
      </c>
      <c r="B12" s="63" t="s">
        <v>205</v>
      </c>
      <c r="C12" s="64">
        <v>43124</v>
      </c>
      <c r="D12" s="48" t="s">
        <v>213</v>
      </c>
      <c r="E12" s="65" t="s">
        <v>104</v>
      </c>
      <c r="F12" s="66"/>
      <c r="G12" s="67">
        <v>8.1999999999999993</v>
      </c>
      <c r="H12" s="67">
        <v>7.3</v>
      </c>
      <c r="I12" s="38">
        <v>6.1</v>
      </c>
      <c r="J12" s="38">
        <v>2.7</v>
      </c>
      <c r="K12" s="38"/>
      <c r="L12" s="38"/>
      <c r="M12" s="38"/>
      <c r="N12" s="38"/>
      <c r="O12" s="66" t="s">
        <v>100</v>
      </c>
      <c r="P12" s="68" t="s">
        <v>105</v>
      </c>
      <c r="Q12" s="69" t="s">
        <v>102</v>
      </c>
      <c r="R12" s="70">
        <v>5.9999999999999995E-4</v>
      </c>
      <c r="S12" s="70" t="s">
        <v>105</v>
      </c>
      <c r="T12" s="71" t="s">
        <v>110</v>
      </c>
      <c r="U12" s="37" t="s">
        <v>108</v>
      </c>
      <c r="V12" s="66"/>
      <c r="W12" s="66"/>
      <c r="X12" s="66"/>
      <c r="Y12" s="72">
        <v>7.74</v>
      </c>
      <c r="Z12" s="38">
        <v>1.2</v>
      </c>
      <c r="AA12" s="38"/>
      <c r="AB12" s="38"/>
      <c r="AD12" s="40">
        <v>7400</v>
      </c>
      <c r="AE12" s="40"/>
      <c r="AF12" s="66">
        <v>430</v>
      </c>
      <c r="AG12" s="66"/>
      <c r="AH12" s="39">
        <v>1E-3</v>
      </c>
      <c r="AI12" s="73">
        <v>5.0000000000000001E-3</v>
      </c>
      <c r="AJ12" s="66"/>
      <c r="AK12" s="66"/>
      <c r="AL12" s="66"/>
      <c r="AM12" s="37">
        <v>7.0000000000000007E-2</v>
      </c>
      <c r="AN12" s="74" t="s">
        <v>102</v>
      </c>
      <c r="AO12" s="73" t="s">
        <v>207</v>
      </c>
      <c r="AP12" s="37">
        <v>0.21</v>
      </c>
      <c r="AQ12" s="73">
        <v>8.9999999999999993E-3</v>
      </c>
      <c r="AR12" s="75"/>
      <c r="AS12" s="37">
        <v>1.66</v>
      </c>
      <c r="AT12" s="37">
        <v>0.03</v>
      </c>
      <c r="AU12" s="39">
        <v>1.2E-2</v>
      </c>
      <c r="AV12" s="39"/>
      <c r="AW12" s="39" t="s">
        <v>105</v>
      </c>
      <c r="AX12" s="37">
        <v>0.05</v>
      </c>
      <c r="AY12" s="37" t="s">
        <v>114</v>
      </c>
      <c r="AZ12" s="37"/>
      <c r="BA12" s="67">
        <v>8.9</v>
      </c>
      <c r="BB12" s="67"/>
      <c r="BC12" s="75" t="s">
        <v>113</v>
      </c>
      <c r="BD12" s="66">
        <v>129</v>
      </c>
      <c r="BE12" s="66"/>
      <c r="BF12" s="66"/>
      <c r="BG12" s="66">
        <v>69</v>
      </c>
      <c r="BH12" s="76"/>
      <c r="BI12" s="40">
        <v>5300</v>
      </c>
      <c r="BJ12" s="76"/>
      <c r="BK12" s="76"/>
      <c r="BL12" s="40" t="s">
        <v>110</v>
      </c>
      <c r="BM12" s="72">
        <v>0.01</v>
      </c>
      <c r="BN12" s="72" t="s">
        <v>102</v>
      </c>
      <c r="BO12" s="72" t="s">
        <v>102</v>
      </c>
      <c r="BP12" s="37"/>
      <c r="BQ12" s="72" t="s">
        <v>102</v>
      </c>
      <c r="BR12" s="72" t="s">
        <v>102</v>
      </c>
      <c r="BS12" s="72" t="s">
        <v>102</v>
      </c>
      <c r="BT12" s="72" t="s">
        <v>102</v>
      </c>
      <c r="BU12" s="72" t="s">
        <v>207</v>
      </c>
      <c r="BV12" s="72" t="s">
        <v>207</v>
      </c>
      <c r="BX12" s="72" t="s">
        <v>207</v>
      </c>
      <c r="BY12" s="72" t="s">
        <v>207</v>
      </c>
      <c r="BZ12" s="72" t="s">
        <v>207</v>
      </c>
      <c r="CA12" s="72" t="s">
        <v>207</v>
      </c>
      <c r="CC12" s="67">
        <v>1.3</v>
      </c>
      <c r="CD12" s="67" t="s">
        <v>208</v>
      </c>
      <c r="CE12" s="67" t="s">
        <v>207</v>
      </c>
    </row>
    <row r="13" spans="1:85">
      <c r="A13" s="66" t="s">
        <v>204</v>
      </c>
      <c r="B13" s="63" t="s">
        <v>205</v>
      </c>
      <c r="C13" s="64">
        <v>43151</v>
      </c>
      <c r="D13" s="48" t="s">
        <v>215</v>
      </c>
      <c r="E13" s="65" t="s">
        <v>104</v>
      </c>
      <c r="F13" s="66"/>
      <c r="G13" s="67">
        <v>9.6999999999999993</v>
      </c>
      <c r="H13" s="67">
        <v>7.8</v>
      </c>
      <c r="I13" s="67">
        <v>4.5</v>
      </c>
      <c r="J13" s="67">
        <v>1.8</v>
      </c>
      <c r="K13" s="66"/>
      <c r="L13" s="66"/>
      <c r="M13" s="66"/>
      <c r="N13" s="66"/>
      <c r="O13" s="66" t="s">
        <v>100</v>
      </c>
      <c r="P13" s="39" t="s">
        <v>207</v>
      </c>
      <c r="Q13" s="66" t="s">
        <v>207</v>
      </c>
      <c r="R13" s="74" t="s">
        <v>207</v>
      </c>
      <c r="S13" s="74" t="s">
        <v>207</v>
      </c>
      <c r="T13" s="76" t="s">
        <v>207</v>
      </c>
      <c r="U13" s="66" t="s">
        <v>207</v>
      </c>
      <c r="V13" s="66"/>
      <c r="W13" s="66"/>
      <c r="X13" s="66"/>
      <c r="Y13" s="72">
        <v>7.95</v>
      </c>
      <c r="Z13" s="38" t="s">
        <v>207</v>
      </c>
      <c r="AA13" s="38"/>
      <c r="AB13" s="38"/>
      <c r="AD13" s="40">
        <v>820</v>
      </c>
      <c r="AE13" s="66"/>
      <c r="AF13" s="66">
        <v>200</v>
      </c>
      <c r="AG13" s="66"/>
      <c r="AH13" s="39" t="s">
        <v>207</v>
      </c>
      <c r="AI13" s="73" t="s">
        <v>207</v>
      </c>
      <c r="AJ13" s="66"/>
      <c r="AK13" s="66"/>
      <c r="AL13" s="66"/>
      <c r="AM13" s="66" t="s">
        <v>207</v>
      </c>
      <c r="AN13" s="74" t="s">
        <v>207</v>
      </c>
      <c r="AO13" s="73" t="s">
        <v>207</v>
      </c>
      <c r="AP13" s="66" t="s">
        <v>207</v>
      </c>
      <c r="AQ13" s="73" t="s">
        <v>207</v>
      </c>
      <c r="AR13" s="75"/>
      <c r="AS13" s="37" t="s">
        <v>207</v>
      </c>
      <c r="AT13" s="37" t="s">
        <v>207</v>
      </c>
      <c r="AU13" s="39" t="s">
        <v>207</v>
      </c>
      <c r="AV13" s="39"/>
      <c r="AW13" s="39" t="s">
        <v>207</v>
      </c>
      <c r="AX13" s="37" t="s">
        <v>207</v>
      </c>
      <c r="AY13" s="37" t="s">
        <v>207</v>
      </c>
      <c r="AZ13" s="66"/>
      <c r="BA13" s="67" t="s">
        <v>207</v>
      </c>
      <c r="BB13" s="67"/>
      <c r="BC13" s="75" t="s">
        <v>207</v>
      </c>
      <c r="BD13" s="66" t="s">
        <v>207</v>
      </c>
      <c r="BE13" s="66"/>
      <c r="BF13" s="66"/>
      <c r="BG13" s="66" t="s">
        <v>207</v>
      </c>
      <c r="BH13" s="76"/>
      <c r="BI13" s="40">
        <v>450</v>
      </c>
      <c r="BJ13" s="76"/>
      <c r="BK13" s="76"/>
      <c r="BL13" s="40" t="s">
        <v>207</v>
      </c>
      <c r="BM13" s="72" t="s">
        <v>207</v>
      </c>
      <c r="BN13" s="72" t="s">
        <v>207</v>
      </c>
      <c r="BO13" s="72" t="s">
        <v>207</v>
      </c>
      <c r="BP13" s="66"/>
      <c r="BQ13" s="72" t="s">
        <v>207</v>
      </c>
      <c r="BR13" s="72" t="s">
        <v>207</v>
      </c>
      <c r="BS13" s="72" t="s">
        <v>207</v>
      </c>
      <c r="BT13" s="72" t="s">
        <v>207</v>
      </c>
      <c r="BU13" s="72" t="s">
        <v>207</v>
      </c>
      <c r="BV13" s="72" t="s">
        <v>207</v>
      </c>
      <c r="BX13" s="72" t="s">
        <v>207</v>
      </c>
      <c r="BY13" s="72" t="s">
        <v>207</v>
      </c>
      <c r="BZ13" s="72" t="s">
        <v>207</v>
      </c>
      <c r="CA13" s="72" t="s">
        <v>207</v>
      </c>
      <c r="CC13" s="67">
        <v>0.9</v>
      </c>
      <c r="CD13" s="67" t="s">
        <v>207</v>
      </c>
      <c r="CE13" s="67" t="s">
        <v>207</v>
      </c>
    </row>
    <row r="14" spans="1:85">
      <c r="A14" s="66" t="s">
        <v>204</v>
      </c>
      <c r="B14" s="63" t="s">
        <v>205</v>
      </c>
      <c r="C14" s="64">
        <v>43179</v>
      </c>
      <c r="D14" s="48" t="s">
        <v>212</v>
      </c>
      <c r="E14" s="65" t="s">
        <v>187</v>
      </c>
      <c r="F14" s="66"/>
      <c r="G14" s="67">
        <v>9.3000000000000007</v>
      </c>
      <c r="H14" s="67">
        <v>10.3</v>
      </c>
      <c r="I14" s="67">
        <v>4.7</v>
      </c>
      <c r="J14" s="67">
        <v>3.5</v>
      </c>
      <c r="K14" s="66"/>
      <c r="L14" s="66"/>
      <c r="M14" s="66"/>
      <c r="N14" s="66"/>
      <c r="O14" s="66" t="s">
        <v>100</v>
      </c>
      <c r="P14" s="39" t="s">
        <v>207</v>
      </c>
      <c r="Q14" s="66" t="s">
        <v>207</v>
      </c>
      <c r="R14" s="74" t="s">
        <v>207</v>
      </c>
      <c r="S14" s="74" t="s">
        <v>207</v>
      </c>
      <c r="T14" s="76" t="s">
        <v>207</v>
      </c>
      <c r="U14" s="66" t="s">
        <v>207</v>
      </c>
      <c r="V14" s="66"/>
      <c r="W14" s="66"/>
      <c r="X14" s="66"/>
      <c r="Y14" s="72">
        <v>7.77</v>
      </c>
      <c r="Z14" s="38" t="s">
        <v>207</v>
      </c>
      <c r="AA14" s="38"/>
      <c r="AB14" s="38"/>
      <c r="AD14" s="40">
        <v>2800</v>
      </c>
      <c r="AE14" s="66"/>
      <c r="AF14" s="66">
        <v>320</v>
      </c>
      <c r="AG14" s="66"/>
      <c r="AH14" s="39" t="s">
        <v>207</v>
      </c>
      <c r="AI14" s="73" t="s">
        <v>207</v>
      </c>
      <c r="AJ14" s="66"/>
      <c r="AK14" s="66"/>
      <c r="AL14" s="66"/>
      <c r="AM14" s="66" t="s">
        <v>207</v>
      </c>
      <c r="AN14" s="74" t="s">
        <v>207</v>
      </c>
      <c r="AO14" s="73" t="s">
        <v>207</v>
      </c>
      <c r="AP14" s="66" t="s">
        <v>207</v>
      </c>
      <c r="AQ14" s="73" t="s">
        <v>207</v>
      </c>
      <c r="AR14" s="75"/>
      <c r="AS14" s="37" t="s">
        <v>207</v>
      </c>
      <c r="AT14" s="37" t="s">
        <v>207</v>
      </c>
      <c r="AU14" s="39" t="s">
        <v>207</v>
      </c>
      <c r="AV14" s="39"/>
      <c r="AW14" s="39" t="s">
        <v>207</v>
      </c>
      <c r="AX14" s="37" t="s">
        <v>207</v>
      </c>
      <c r="AY14" s="37" t="s">
        <v>207</v>
      </c>
      <c r="AZ14" s="66"/>
      <c r="BA14" s="67" t="s">
        <v>207</v>
      </c>
      <c r="BB14" s="67"/>
      <c r="BC14" s="75" t="s">
        <v>207</v>
      </c>
      <c r="BD14" s="66" t="s">
        <v>207</v>
      </c>
      <c r="BE14" s="66"/>
      <c r="BF14" s="66"/>
      <c r="BG14" s="66" t="s">
        <v>207</v>
      </c>
      <c r="BH14" s="76"/>
      <c r="BI14" s="40">
        <v>890</v>
      </c>
      <c r="BJ14" s="76"/>
      <c r="BK14" s="76"/>
      <c r="BL14" s="40" t="s">
        <v>207</v>
      </c>
      <c r="BM14" s="72" t="s">
        <v>207</v>
      </c>
      <c r="BN14" s="72" t="s">
        <v>207</v>
      </c>
      <c r="BO14" s="72" t="s">
        <v>207</v>
      </c>
      <c r="BP14" s="66"/>
      <c r="BQ14" s="72" t="s">
        <v>207</v>
      </c>
      <c r="BR14" s="72" t="s">
        <v>207</v>
      </c>
      <c r="BS14" s="72" t="s">
        <v>207</v>
      </c>
      <c r="BT14" s="72" t="s">
        <v>207</v>
      </c>
      <c r="BU14" s="72" t="s">
        <v>207</v>
      </c>
      <c r="BV14" s="72" t="s">
        <v>207</v>
      </c>
      <c r="BX14" s="72" t="s">
        <v>207</v>
      </c>
      <c r="BY14" s="72" t="s">
        <v>207</v>
      </c>
      <c r="BZ14" s="72" t="s">
        <v>207</v>
      </c>
      <c r="CA14" s="72" t="s">
        <v>207</v>
      </c>
      <c r="CC14" s="67">
        <v>1</v>
      </c>
      <c r="CD14" s="67" t="s">
        <v>207</v>
      </c>
      <c r="CE14" s="67" t="s">
        <v>207</v>
      </c>
    </row>
    <row r="18" spans="5:83">
      <c r="E18" s="65"/>
      <c r="F18" s="66"/>
      <c r="G18" s="67"/>
      <c r="H18" s="67"/>
      <c r="I18" s="67"/>
      <c r="J18" s="67"/>
      <c r="K18" s="66"/>
      <c r="L18" s="66"/>
      <c r="M18" s="66"/>
      <c r="N18" s="66"/>
      <c r="O18" s="66"/>
      <c r="Q18" s="66"/>
      <c r="R18" s="74"/>
      <c r="S18" s="74"/>
      <c r="U18" s="66"/>
      <c r="V18" s="66"/>
      <c r="W18" s="66"/>
      <c r="X18" s="66"/>
      <c r="Z18" s="38"/>
      <c r="AA18" s="38"/>
      <c r="AB18" s="38"/>
      <c r="AD18" s="40"/>
      <c r="AE18" s="66"/>
      <c r="AF18" s="66"/>
      <c r="AG18" s="66"/>
      <c r="AJ18" s="66"/>
      <c r="AK18" s="66"/>
      <c r="AL18" s="66"/>
      <c r="AM18" s="66"/>
      <c r="AP18" s="66"/>
      <c r="AR18" s="75"/>
      <c r="AS18" s="37"/>
      <c r="AT18" s="37"/>
      <c r="AU18" s="39"/>
      <c r="AV18" s="39"/>
      <c r="AW18" s="39"/>
      <c r="AX18" s="37"/>
      <c r="AY18" s="37"/>
      <c r="AZ18" s="66"/>
      <c r="BA18" s="67"/>
      <c r="BB18" s="67"/>
      <c r="BD18" s="66"/>
      <c r="BE18" s="66"/>
      <c r="BF18" s="66"/>
      <c r="BG18" s="66"/>
      <c r="BH18" s="76"/>
      <c r="BI18" s="40"/>
      <c r="BJ18" s="76"/>
      <c r="BK18" s="76"/>
      <c r="BL18" s="40"/>
      <c r="BM18" s="72"/>
      <c r="BN18" s="72"/>
      <c r="BO18" s="72"/>
      <c r="BP18" s="66"/>
      <c r="BQ18" s="72"/>
      <c r="BR18" s="72"/>
      <c r="BS18" s="72"/>
      <c r="BT18" s="72"/>
      <c r="BU18" s="72"/>
      <c r="BV18" s="72"/>
      <c r="BX18" s="72"/>
      <c r="BY18" s="72"/>
      <c r="BZ18" s="72"/>
      <c r="CA18" s="72"/>
      <c r="CC18" s="67"/>
      <c r="CD18" s="67"/>
      <c r="CE18" s="67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34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36.125" style="35" bestFit="1" customWidth="1"/>
    <col min="2" max="2" width="18.375" style="13" bestFit="1" customWidth="1"/>
    <col min="3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 customHeight="1">
      <c r="A1" s="1" t="s">
        <v>1929</v>
      </c>
      <c r="B1" s="2" t="s">
        <v>1</v>
      </c>
      <c r="C1" s="2" t="s">
        <v>2</v>
      </c>
      <c r="D1" s="2" t="s">
        <v>3</v>
      </c>
      <c r="E1" s="41" t="s">
        <v>1930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1931</v>
      </c>
      <c r="K1" s="10" t="s">
        <v>1932</v>
      </c>
      <c r="L1" s="10" t="s">
        <v>1933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1934</v>
      </c>
      <c r="T1" s="42" t="s">
        <v>1935</v>
      </c>
      <c r="U1" s="10" t="s">
        <v>20</v>
      </c>
      <c r="V1" s="10" t="s">
        <v>21</v>
      </c>
      <c r="W1" s="10" t="s">
        <v>1936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1937</v>
      </c>
      <c r="AG1" s="41" t="s">
        <v>116</v>
      </c>
      <c r="AH1" s="41" t="s">
        <v>33</v>
      </c>
      <c r="AI1" s="10" t="s">
        <v>1938</v>
      </c>
      <c r="AJ1" s="10" t="s">
        <v>35</v>
      </c>
      <c r="AK1" s="10" t="s">
        <v>36</v>
      </c>
      <c r="AL1" s="10" t="s">
        <v>1939</v>
      </c>
      <c r="AM1" s="45" t="s">
        <v>1940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1941</v>
      </c>
      <c r="AZ1" s="10" t="s">
        <v>1942</v>
      </c>
      <c r="BA1" s="10" t="s">
        <v>1943</v>
      </c>
      <c r="BB1" s="42" t="s">
        <v>1944</v>
      </c>
      <c r="BC1" s="41" t="s">
        <v>1945</v>
      </c>
      <c r="BD1" s="10" t="s">
        <v>1946</v>
      </c>
      <c r="BE1" s="10" t="s">
        <v>1947</v>
      </c>
      <c r="BF1" s="45" t="s">
        <v>1948</v>
      </c>
      <c r="BG1" s="41" t="s">
        <v>1949</v>
      </c>
      <c r="BH1" s="46" t="s">
        <v>1950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1951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1952</v>
      </c>
      <c r="CD1" s="10" t="s">
        <v>1953</v>
      </c>
      <c r="CE1" s="10" t="s">
        <v>83</v>
      </c>
      <c r="CF1" s="10" t="s">
        <v>1954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1955</v>
      </c>
      <c r="J2" s="11" t="s">
        <v>1955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1956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1957</v>
      </c>
      <c r="BG2" s="19"/>
      <c r="BH2" s="47"/>
      <c r="BI2" s="17" t="s">
        <v>91</v>
      </c>
      <c r="BJ2" s="16" t="s">
        <v>1956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97" t="s">
        <v>1958</v>
      </c>
      <c r="B3" s="97" t="s">
        <v>1961</v>
      </c>
      <c r="C3" s="13" t="s">
        <v>1962</v>
      </c>
      <c r="D3" s="48">
        <v>0.5625</v>
      </c>
      <c r="E3" s="23" t="s">
        <v>104</v>
      </c>
      <c r="F3" s="37">
        <v>0.42</v>
      </c>
      <c r="G3" s="38">
        <v>21.9</v>
      </c>
      <c r="H3" s="38">
        <v>19.399999999999999</v>
      </c>
      <c r="K3" s="35" t="s">
        <v>217</v>
      </c>
      <c r="M3" s="35">
        <v>83</v>
      </c>
      <c r="O3" s="38" t="s">
        <v>218</v>
      </c>
      <c r="Y3" s="38">
        <v>9.3000000000000007</v>
      </c>
      <c r="Z3" s="38">
        <v>2.4</v>
      </c>
      <c r="AA3" s="37">
        <v>5.0999999999999996</v>
      </c>
      <c r="AB3" s="78">
        <v>8</v>
      </c>
      <c r="AC3" s="38">
        <v>14.9</v>
      </c>
      <c r="AD3" s="40"/>
      <c r="AS3" s="38">
        <v>3.6</v>
      </c>
      <c r="AX3" s="39">
        <v>0.28999999999999998</v>
      </c>
    </row>
    <row r="4" spans="1:85">
      <c r="A4" s="97" t="s">
        <v>1958</v>
      </c>
      <c r="B4" s="97" t="s">
        <v>1963</v>
      </c>
      <c r="C4" s="98" t="s">
        <v>1962</v>
      </c>
      <c r="D4" s="48">
        <v>0.4236111111111111</v>
      </c>
      <c r="E4" s="23" t="s">
        <v>104</v>
      </c>
      <c r="F4" s="37">
        <v>0.32</v>
      </c>
      <c r="G4" s="38">
        <v>18.5</v>
      </c>
      <c r="H4" s="38">
        <v>17.8</v>
      </c>
      <c r="K4" s="35" t="s">
        <v>217</v>
      </c>
      <c r="M4" s="35">
        <v>79</v>
      </c>
      <c r="O4" s="38" t="s">
        <v>218</v>
      </c>
      <c r="Y4" s="38">
        <v>7.8</v>
      </c>
      <c r="Z4" s="38">
        <v>1.7</v>
      </c>
      <c r="AA4" s="37">
        <v>6</v>
      </c>
      <c r="AB4" s="78">
        <v>12</v>
      </c>
      <c r="AC4" s="38">
        <v>9.5</v>
      </c>
      <c r="AD4" s="40"/>
      <c r="AS4" s="38">
        <v>4.5</v>
      </c>
      <c r="AX4" s="35">
        <v>0.36</v>
      </c>
    </row>
    <row r="5" spans="1:85">
      <c r="A5" s="97" t="s">
        <v>1958</v>
      </c>
      <c r="B5" s="97" t="s">
        <v>1964</v>
      </c>
      <c r="C5" s="98" t="s">
        <v>1962</v>
      </c>
      <c r="D5" s="48">
        <v>0.43402777777777773</v>
      </c>
      <c r="E5" s="23" t="s">
        <v>104</v>
      </c>
      <c r="F5" s="37">
        <v>0.21</v>
      </c>
      <c r="G5" s="38">
        <v>18.600000000000001</v>
      </c>
      <c r="H5" s="38">
        <v>16.399999999999999</v>
      </c>
      <c r="K5" s="35" t="s">
        <v>217</v>
      </c>
      <c r="M5" s="35" t="s">
        <v>134</v>
      </c>
      <c r="O5" s="38" t="s">
        <v>218</v>
      </c>
      <c r="Y5" s="38">
        <v>8.8000000000000007</v>
      </c>
      <c r="Z5" s="38">
        <v>1.6</v>
      </c>
      <c r="AA5" s="37">
        <v>3.1</v>
      </c>
      <c r="AB5" s="78" t="s">
        <v>411</v>
      </c>
      <c r="AC5" s="38">
        <v>14.1</v>
      </c>
      <c r="AD5" s="40"/>
      <c r="AS5" s="38">
        <v>1.6</v>
      </c>
      <c r="AX5" s="35">
        <v>3.3000000000000002E-2</v>
      </c>
    </row>
    <row r="6" spans="1:85">
      <c r="A6" s="97" t="s">
        <v>1958</v>
      </c>
      <c r="B6" s="97" t="s">
        <v>1965</v>
      </c>
      <c r="C6" s="98" t="s">
        <v>1962</v>
      </c>
      <c r="D6" s="48">
        <v>0.3611111111111111</v>
      </c>
      <c r="E6" s="23" t="s">
        <v>99</v>
      </c>
      <c r="F6" s="37">
        <v>0.03</v>
      </c>
      <c r="G6" s="38">
        <v>17.8</v>
      </c>
      <c r="H6" s="38">
        <v>15.8</v>
      </c>
      <c r="K6" s="35" t="s">
        <v>217</v>
      </c>
      <c r="M6" s="35" t="s">
        <v>134</v>
      </c>
      <c r="O6" s="38" t="s">
        <v>218</v>
      </c>
      <c r="Y6" s="38">
        <v>9.3000000000000007</v>
      </c>
      <c r="Z6" s="38">
        <v>1.4</v>
      </c>
      <c r="AA6" s="37">
        <v>3.6</v>
      </c>
      <c r="AB6" s="78" t="s">
        <v>411</v>
      </c>
      <c r="AC6" s="38">
        <v>13.9</v>
      </c>
      <c r="AD6" s="40"/>
      <c r="AS6" s="38">
        <v>0.55000000000000004</v>
      </c>
      <c r="AX6" s="35">
        <v>7.0000000000000001E-3</v>
      </c>
    </row>
    <row r="7" spans="1:85">
      <c r="A7" s="97" t="s">
        <v>1958</v>
      </c>
      <c r="B7" s="97" t="s">
        <v>1966</v>
      </c>
      <c r="C7" s="98" t="s">
        <v>1962</v>
      </c>
      <c r="D7" s="48">
        <v>0.4861111111111111</v>
      </c>
      <c r="E7" s="23" t="s">
        <v>104</v>
      </c>
      <c r="F7" s="37">
        <v>0.08</v>
      </c>
      <c r="G7" s="38">
        <v>19.7</v>
      </c>
      <c r="H7" s="38">
        <v>21.5</v>
      </c>
      <c r="K7" s="35" t="s">
        <v>217</v>
      </c>
      <c r="M7" s="35" t="s">
        <v>134</v>
      </c>
      <c r="O7" s="38" t="s">
        <v>168</v>
      </c>
      <c r="Y7" s="38">
        <v>9.9</v>
      </c>
      <c r="Z7" s="38">
        <v>2.4</v>
      </c>
      <c r="AA7" s="37">
        <v>5.2</v>
      </c>
      <c r="AB7" s="78">
        <v>1</v>
      </c>
      <c r="AC7" s="38">
        <v>16.7</v>
      </c>
      <c r="AD7" s="40"/>
      <c r="AS7" s="38">
        <v>3.6</v>
      </c>
      <c r="AX7" s="35">
        <v>7.0999999999999994E-2</v>
      </c>
    </row>
    <row r="8" spans="1:85">
      <c r="A8" s="97" t="s">
        <v>1958</v>
      </c>
      <c r="B8" s="97" t="s">
        <v>1967</v>
      </c>
      <c r="C8" s="98" t="s">
        <v>1962</v>
      </c>
      <c r="D8" s="48">
        <v>0.51736111111111105</v>
      </c>
      <c r="E8" s="23" t="s">
        <v>104</v>
      </c>
      <c r="F8" s="37">
        <v>0.37</v>
      </c>
      <c r="G8" s="38">
        <v>20.6</v>
      </c>
      <c r="H8" s="38">
        <v>18.8</v>
      </c>
      <c r="K8" s="35" t="s">
        <v>217</v>
      </c>
      <c r="M8" s="35">
        <v>68</v>
      </c>
      <c r="O8" s="38" t="s">
        <v>112</v>
      </c>
      <c r="Y8" s="38">
        <v>8.8000000000000007</v>
      </c>
      <c r="Z8" s="38">
        <v>1.8</v>
      </c>
      <c r="AA8" s="37">
        <v>6.4</v>
      </c>
      <c r="AB8" s="78">
        <v>18</v>
      </c>
      <c r="AC8" s="38">
        <v>11.9</v>
      </c>
      <c r="AD8" s="40"/>
      <c r="AS8" s="38">
        <v>3.7</v>
      </c>
      <c r="AX8" s="35">
        <v>0.31</v>
      </c>
    </row>
    <row r="9" spans="1:85">
      <c r="A9" s="97" t="s">
        <v>1958</v>
      </c>
      <c r="B9" s="97" t="s">
        <v>1968</v>
      </c>
      <c r="C9" s="98" t="s">
        <v>1962</v>
      </c>
      <c r="D9" s="48">
        <v>0.4513888888888889</v>
      </c>
      <c r="E9" s="23" t="s">
        <v>104</v>
      </c>
      <c r="F9" s="37">
        <v>0.12</v>
      </c>
      <c r="G9" s="38">
        <v>19.3</v>
      </c>
      <c r="H9" s="38">
        <v>18</v>
      </c>
      <c r="K9" s="35" t="s">
        <v>217</v>
      </c>
      <c r="M9" s="35" t="s">
        <v>134</v>
      </c>
      <c r="O9" s="38" t="s">
        <v>218</v>
      </c>
      <c r="Y9" s="38">
        <v>8.4</v>
      </c>
      <c r="Z9" s="38">
        <v>1.7</v>
      </c>
      <c r="AA9" s="37">
        <v>5.7</v>
      </c>
      <c r="AB9" s="78">
        <v>4</v>
      </c>
      <c r="AC9" s="38">
        <v>10.8</v>
      </c>
      <c r="AD9" s="40"/>
      <c r="AS9" s="38">
        <v>4.5</v>
      </c>
      <c r="AX9" s="35">
        <v>0.41</v>
      </c>
      <c r="BA9" s="38">
        <v>36</v>
      </c>
    </row>
    <row r="10" spans="1:85">
      <c r="A10" s="97" t="s">
        <v>1958</v>
      </c>
      <c r="B10" s="97" t="s">
        <v>1969</v>
      </c>
      <c r="C10" s="98" t="s">
        <v>1962</v>
      </c>
      <c r="D10" s="48">
        <v>0.39583333333333331</v>
      </c>
      <c r="E10" s="23" t="s">
        <v>104</v>
      </c>
      <c r="F10" s="37">
        <v>0.17</v>
      </c>
      <c r="G10" s="38">
        <v>18.3</v>
      </c>
      <c r="H10" s="38">
        <v>16.899999999999999</v>
      </c>
      <c r="K10" s="35" t="s">
        <v>217</v>
      </c>
      <c r="M10" s="35" t="s">
        <v>134</v>
      </c>
      <c r="O10" s="38" t="s">
        <v>218</v>
      </c>
      <c r="Y10" s="38">
        <v>8</v>
      </c>
      <c r="Z10" s="38">
        <v>2</v>
      </c>
      <c r="AA10" s="37">
        <v>5.2</v>
      </c>
      <c r="AB10" s="78">
        <v>2</v>
      </c>
      <c r="AC10" s="38">
        <v>9.3000000000000007</v>
      </c>
      <c r="AD10" s="40"/>
      <c r="AS10" s="38">
        <v>3.7</v>
      </c>
      <c r="AX10" s="35">
        <v>0.24</v>
      </c>
      <c r="BA10" s="38">
        <v>25</v>
      </c>
    </row>
    <row r="11" spans="1:85">
      <c r="A11" s="97" t="s">
        <v>1958</v>
      </c>
      <c r="B11" s="97" t="s">
        <v>1970</v>
      </c>
      <c r="C11" s="98" t="s">
        <v>1962</v>
      </c>
      <c r="D11" s="48">
        <v>0.37847222222222227</v>
      </c>
      <c r="E11" s="23" t="s">
        <v>104</v>
      </c>
      <c r="F11" s="37">
        <v>0.04</v>
      </c>
      <c r="G11" s="38">
        <v>18.3</v>
      </c>
      <c r="H11" s="38">
        <v>15.3</v>
      </c>
      <c r="K11" s="35" t="s">
        <v>217</v>
      </c>
      <c r="M11" s="35" t="s">
        <v>134</v>
      </c>
      <c r="O11" s="38" t="s">
        <v>218</v>
      </c>
      <c r="Y11" s="38">
        <v>8.4</v>
      </c>
      <c r="Z11" s="38">
        <v>1.6</v>
      </c>
      <c r="AA11" s="37">
        <v>4.2</v>
      </c>
      <c r="AB11" s="78">
        <v>1</v>
      </c>
      <c r="AC11" s="38">
        <v>11.4</v>
      </c>
      <c r="AD11" s="40"/>
      <c r="AS11" s="38">
        <v>2.8</v>
      </c>
      <c r="AX11" s="39">
        <v>0.12</v>
      </c>
      <c r="BA11" s="38">
        <v>13</v>
      </c>
    </row>
    <row r="12" spans="1:85">
      <c r="A12" s="97" t="s">
        <v>1958</v>
      </c>
      <c r="B12" s="97" t="s">
        <v>1971</v>
      </c>
      <c r="C12" s="98" t="s">
        <v>1962</v>
      </c>
      <c r="D12" s="48">
        <v>0.31597222222222221</v>
      </c>
      <c r="E12" s="23" t="s">
        <v>104</v>
      </c>
      <c r="F12" s="37">
        <v>0.08</v>
      </c>
      <c r="G12" s="38">
        <v>19.399999999999999</v>
      </c>
      <c r="H12" s="38">
        <v>13.8</v>
      </c>
      <c r="K12" s="35" t="s">
        <v>217</v>
      </c>
      <c r="M12" s="35" t="s">
        <v>134</v>
      </c>
      <c r="O12" s="38" t="s">
        <v>218</v>
      </c>
      <c r="Y12" s="38">
        <v>8</v>
      </c>
      <c r="Z12" s="38">
        <v>1.4</v>
      </c>
      <c r="AA12" s="37">
        <v>3.1</v>
      </c>
      <c r="AB12" s="78" t="s">
        <v>411</v>
      </c>
      <c r="AC12" s="38">
        <v>10.9</v>
      </c>
      <c r="AD12" s="40"/>
      <c r="AS12" s="38">
        <v>1.8</v>
      </c>
      <c r="AX12" s="35">
        <v>2.1999999999999999E-2</v>
      </c>
    </row>
    <row r="13" spans="1:85">
      <c r="A13" s="97" t="s">
        <v>1958</v>
      </c>
      <c r="B13" s="97" t="s">
        <v>1972</v>
      </c>
      <c r="C13" s="98" t="s">
        <v>1962</v>
      </c>
      <c r="D13" s="48">
        <v>0.47569444444444442</v>
      </c>
      <c r="E13" s="23" t="s">
        <v>104</v>
      </c>
      <c r="F13" s="37">
        <v>0.24</v>
      </c>
      <c r="G13" s="38">
        <v>20.8</v>
      </c>
      <c r="H13" s="38">
        <v>18.399999999999999</v>
      </c>
      <c r="K13" s="35" t="s">
        <v>217</v>
      </c>
      <c r="M13" s="35" t="s">
        <v>134</v>
      </c>
      <c r="O13" s="38" t="s">
        <v>218</v>
      </c>
      <c r="Y13" s="38">
        <v>8.8000000000000007</v>
      </c>
      <c r="Z13" s="38">
        <v>1.9</v>
      </c>
      <c r="AA13" s="37">
        <v>3.9</v>
      </c>
      <c r="AB13" s="78" t="s">
        <v>411</v>
      </c>
      <c r="AC13" s="38">
        <v>14.8</v>
      </c>
      <c r="AD13" s="40"/>
      <c r="AS13" s="38">
        <v>3</v>
      </c>
      <c r="AX13" s="35">
        <v>2.9000000000000001E-2</v>
      </c>
    </row>
    <row r="14" spans="1:85">
      <c r="A14" s="99" t="s">
        <v>1958</v>
      </c>
      <c r="B14" s="35" t="s">
        <v>1973</v>
      </c>
      <c r="C14" s="98" t="s">
        <v>1962</v>
      </c>
      <c r="D14" s="48">
        <v>0.53125</v>
      </c>
      <c r="E14" s="23" t="s">
        <v>104</v>
      </c>
      <c r="F14" s="37">
        <v>0.51</v>
      </c>
      <c r="G14" s="38">
        <v>20.6</v>
      </c>
      <c r="H14" s="38">
        <v>24</v>
      </c>
      <c r="K14" s="35" t="s">
        <v>217</v>
      </c>
      <c r="M14" s="35" t="s">
        <v>134</v>
      </c>
      <c r="O14" s="38" t="s">
        <v>218</v>
      </c>
      <c r="Y14" s="38">
        <v>9.8000000000000007</v>
      </c>
      <c r="Z14" s="38">
        <v>2.9</v>
      </c>
      <c r="AA14" s="37">
        <v>6.1</v>
      </c>
      <c r="AB14" s="78">
        <v>2</v>
      </c>
      <c r="AC14" s="38">
        <v>19.899999999999999</v>
      </c>
      <c r="AD14" s="40"/>
      <c r="AS14" s="38">
        <v>5.0999999999999996</v>
      </c>
      <c r="AX14" s="35">
        <v>0.26</v>
      </c>
    </row>
    <row r="15" spans="1:85">
      <c r="A15" s="99" t="s">
        <v>1958</v>
      </c>
      <c r="B15" s="35" t="s">
        <v>1974</v>
      </c>
      <c r="C15" s="13" t="s">
        <v>1962</v>
      </c>
      <c r="D15" s="48">
        <v>0.33333333333333331</v>
      </c>
      <c r="E15" s="23" t="s">
        <v>104</v>
      </c>
      <c r="F15" s="37">
        <v>7.0000000000000007E-2</v>
      </c>
      <c r="G15" s="38">
        <v>17.5</v>
      </c>
      <c r="H15" s="38">
        <v>13.1</v>
      </c>
      <c r="K15" s="35" t="s">
        <v>217</v>
      </c>
      <c r="M15" s="35" t="s">
        <v>134</v>
      </c>
      <c r="O15" s="38" t="s">
        <v>218</v>
      </c>
      <c r="Y15" s="38">
        <v>7.7</v>
      </c>
      <c r="Z15" s="38">
        <v>1</v>
      </c>
      <c r="AA15" s="37">
        <v>3.3</v>
      </c>
      <c r="AB15" s="78">
        <v>5</v>
      </c>
      <c r="AC15" s="38">
        <v>10.1</v>
      </c>
      <c r="AD15" s="40"/>
      <c r="AS15" s="38">
        <v>1.7</v>
      </c>
      <c r="AX15" s="35">
        <v>2.5999999999999999E-2</v>
      </c>
    </row>
    <row r="16" spans="1:85">
      <c r="A16" s="99" t="s">
        <v>1958</v>
      </c>
      <c r="B16" s="35" t="s">
        <v>1961</v>
      </c>
      <c r="C16" s="98" t="s">
        <v>1975</v>
      </c>
      <c r="D16" s="48">
        <v>0.51041666666666663</v>
      </c>
      <c r="E16" s="23" t="s">
        <v>99</v>
      </c>
      <c r="F16" s="37">
        <v>0.15</v>
      </c>
      <c r="G16" s="38">
        <v>20.5</v>
      </c>
      <c r="H16" s="38">
        <v>19.399999999999999</v>
      </c>
      <c r="K16" s="35" t="s">
        <v>217</v>
      </c>
      <c r="M16" s="35" t="s">
        <v>134</v>
      </c>
      <c r="O16" s="38" t="s">
        <v>218</v>
      </c>
      <c r="Y16" s="38">
        <v>8.4</v>
      </c>
      <c r="Z16" s="38">
        <v>2.1</v>
      </c>
      <c r="AA16" s="37">
        <v>5.5</v>
      </c>
      <c r="AB16" s="78">
        <v>5</v>
      </c>
      <c r="AC16" s="38">
        <v>12.1</v>
      </c>
      <c r="AD16" s="40"/>
      <c r="AS16" s="38"/>
    </row>
    <row r="17" spans="1:50">
      <c r="A17" s="99" t="s">
        <v>1958</v>
      </c>
      <c r="B17" s="35" t="s">
        <v>1963</v>
      </c>
      <c r="C17" s="98" t="s">
        <v>1975</v>
      </c>
      <c r="D17" s="48">
        <v>0.39583333333333331</v>
      </c>
      <c r="E17" s="23" t="s">
        <v>99</v>
      </c>
      <c r="F17" s="37">
        <v>0.34</v>
      </c>
      <c r="G17" s="38">
        <v>18.600000000000001</v>
      </c>
      <c r="H17" s="38">
        <v>18.8</v>
      </c>
      <c r="K17" s="35" t="s">
        <v>217</v>
      </c>
      <c r="M17" s="35">
        <v>85</v>
      </c>
      <c r="O17" s="38" t="s">
        <v>218</v>
      </c>
      <c r="Y17" s="38">
        <v>7.5</v>
      </c>
      <c r="Z17" s="38">
        <v>1.5</v>
      </c>
      <c r="AA17" s="37">
        <v>5.4</v>
      </c>
      <c r="AB17" s="78">
        <v>10</v>
      </c>
      <c r="AC17" s="38">
        <v>7.4</v>
      </c>
      <c r="AD17" s="40"/>
      <c r="AS17" s="38"/>
    </row>
    <row r="18" spans="1:50">
      <c r="A18" s="99" t="s">
        <v>1958</v>
      </c>
      <c r="B18" s="35" t="s">
        <v>1964</v>
      </c>
      <c r="C18" s="98" t="s">
        <v>1975</v>
      </c>
      <c r="D18" s="48">
        <v>0.42708333333333331</v>
      </c>
      <c r="E18" s="23" t="s">
        <v>99</v>
      </c>
      <c r="F18" s="37">
        <v>0.15</v>
      </c>
      <c r="G18" s="38">
        <v>19.5</v>
      </c>
      <c r="H18" s="38">
        <v>17.2</v>
      </c>
      <c r="K18" s="35" t="s">
        <v>217</v>
      </c>
      <c r="M18" s="35" t="s">
        <v>134</v>
      </c>
      <c r="O18" s="38" t="s">
        <v>218</v>
      </c>
      <c r="Y18" s="38">
        <v>8</v>
      </c>
      <c r="Z18" s="38">
        <v>1.7</v>
      </c>
      <c r="AA18" s="37">
        <v>2.9</v>
      </c>
      <c r="AB18" s="78">
        <v>1</v>
      </c>
      <c r="AC18" s="38">
        <v>9.6999999999999993</v>
      </c>
      <c r="AD18" s="40"/>
      <c r="AS18" s="38"/>
    </row>
    <row r="19" spans="1:50">
      <c r="A19" s="99" t="s">
        <v>1958</v>
      </c>
      <c r="B19" s="35" t="s">
        <v>1965</v>
      </c>
      <c r="C19" s="98" t="s">
        <v>1975</v>
      </c>
      <c r="D19" s="48">
        <v>0.36805555555555558</v>
      </c>
      <c r="E19" s="23" t="s">
        <v>99</v>
      </c>
      <c r="F19" s="37">
        <v>0.02</v>
      </c>
      <c r="G19" s="38">
        <v>17.3</v>
      </c>
      <c r="H19" s="38">
        <v>17</v>
      </c>
      <c r="K19" s="35" t="s">
        <v>217</v>
      </c>
      <c r="M19" s="35" t="s">
        <v>134</v>
      </c>
      <c r="O19" s="38" t="s">
        <v>112</v>
      </c>
      <c r="Y19" s="38">
        <v>8.3000000000000007</v>
      </c>
      <c r="Z19" s="38">
        <v>1</v>
      </c>
      <c r="AA19" s="37">
        <v>3.2</v>
      </c>
      <c r="AB19" s="78" t="s">
        <v>411</v>
      </c>
      <c r="AC19" s="38">
        <v>10.199999999999999</v>
      </c>
      <c r="AD19" s="40"/>
      <c r="AS19" s="38"/>
    </row>
    <row r="20" spans="1:50">
      <c r="A20" s="99" t="s">
        <v>1958</v>
      </c>
      <c r="B20" s="35" t="s">
        <v>1966</v>
      </c>
      <c r="C20" s="98" t="s">
        <v>1975</v>
      </c>
      <c r="D20" s="48">
        <v>0.3125</v>
      </c>
      <c r="E20" s="23" t="s">
        <v>99</v>
      </c>
      <c r="F20" s="37">
        <v>0.05</v>
      </c>
      <c r="G20" s="38">
        <v>16.7</v>
      </c>
      <c r="H20" s="38">
        <v>17</v>
      </c>
      <c r="K20" s="35" t="s">
        <v>217</v>
      </c>
      <c r="M20" s="35" t="s">
        <v>134</v>
      </c>
      <c r="O20" s="38" t="s">
        <v>112</v>
      </c>
      <c r="Y20" s="38">
        <v>8.1</v>
      </c>
      <c r="Z20" s="38">
        <v>2.2999999999999998</v>
      </c>
      <c r="AA20" s="37">
        <v>4.4000000000000004</v>
      </c>
      <c r="AB20" s="78">
        <v>1</v>
      </c>
      <c r="AC20" s="38">
        <v>9.9</v>
      </c>
      <c r="AD20" s="40"/>
      <c r="AS20" s="38"/>
    </row>
    <row r="21" spans="1:50">
      <c r="A21" s="99" t="s">
        <v>1958</v>
      </c>
      <c r="B21" s="35" t="s">
        <v>1967</v>
      </c>
      <c r="C21" s="98" t="s">
        <v>1975</v>
      </c>
      <c r="D21" s="48">
        <v>0.52777777777777779</v>
      </c>
      <c r="E21" s="23" t="s">
        <v>99</v>
      </c>
      <c r="F21" s="37">
        <v>0.12</v>
      </c>
      <c r="G21" s="38">
        <v>21.8</v>
      </c>
      <c r="H21" s="38">
        <v>18.399999999999999</v>
      </c>
      <c r="K21" s="35" t="s">
        <v>217</v>
      </c>
      <c r="M21" s="35" t="s">
        <v>134</v>
      </c>
      <c r="O21" s="38" t="s">
        <v>112</v>
      </c>
      <c r="Y21" s="38">
        <v>7.5</v>
      </c>
      <c r="Z21" s="38">
        <v>1.3</v>
      </c>
      <c r="AA21" s="37">
        <v>5.3</v>
      </c>
      <c r="AB21" s="78">
        <v>4</v>
      </c>
      <c r="AC21" s="38">
        <v>8.5</v>
      </c>
      <c r="AD21" s="40"/>
      <c r="AS21" s="38"/>
    </row>
    <row r="22" spans="1:50">
      <c r="A22" s="99" t="s">
        <v>1958</v>
      </c>
      <c r="B22" s="35" t="s">
        <v>1976</v>
      </c>
      <c r="C22" s="98" t="s">
        <v>1975</v>
      </c>
      <c r="D22" s="48">
        <v>0.46180555555555558</v>
      </c>
      <c r="E22" s="23" t="s">
        <v>99</v>
      </c>
      <c r="F22" s="37">
        <v>0.53</v>
      </c>
      <c r="G22" s="38">
        <v>19.899999999999999</v>
      </c>
      <c r="H22" s="38">
        <v>19</v>
      </c>
      <c r="K22" s="35" t="s">
        <v>217</v>
      </c>
      <c r="M22" s="35" t="s">
        <v>134</v>
      </c>
      <c r="O22" s="38" t="s">
        <v>112</v>
      </c>
      <c r="Y22" s="38">
        <v>7.5</v>
      </c>
      <c r="Z22" s="38">
        <v>1.7</v>
      </c>
      <c r="AA22" s="37">
        <v>5.6</v>
      </c>
      <c r="AB22" s="78">
        <v>6</v>
      </c>
      <c r="AC22" s="38">
        <v>7.5</v>
      </c>
      <c r="AD22" s="40"/>
      <c r="AS22" s="38">
        <v>4.7</v>
      </c>
      <c r="AX22" s="35">
        <v>0.45</v>
      </c>
    </row>
    <row r="23" spans="1:50">
      <c r="A23" s="99" t="s">
        <v>1958</v>
      </c>
      <c r="B23" s="35" t="s">
        <v>1977</v>
      </c>
      <c r="C23" s="98" t="s">
        <v>1975</v>
      </c>
      <c r="D23" s="48">
        <v>0.44444444444444442</v>
      </c>
      <c r="E23" s="23" t="s">
        <v>99</v>
      </c>
      <c r="F23" s="37">
        <v>0.04</v>
      </c>
      <c r="G23" s="38">
        <v>19.899999999999999</v>
      </c>
      <c r="H23" s="38">
        <v>16.5</v>
      </c>
      <c r="K23" s="35" t="s">
        <v>217</v>
      </c>
      <c r="M23" s="35" t="s">
        <v>134</v>
      </c>
      <c r="O23" s="38" t="s">
        <v>218</v>
      </c>
      <c r="Y23" s="38">
        <v>8.3000000000000007</v>
      </c>
      <c r="Z23" s="38">
        <v>0.8</v>
      </c>
      <c r="AA23" s="37">
        <v>2.2000000000000002</v>
      </c>
      <c r="AB23" s="78">
        <v>1</v>
      </c>
      <c r="AC23" s="38">
        <v>10.4</v>
      </c>
      <c r="AD23" s="40"/>
      <c r="AS23" s="38">
        <v>1</v>
      </c>
      <c r="AX23" s="35">
        <v>3.2000000000000001E-2</v>
      </c>
    </row>
    <row r="24" spans="1:50">
      <c r="A24" s="99" t="s">
        <v>1958</v>
      </c>
      <c r="B24" s="35" t="s">
        <v>1978</v>
      </c>
      <c r="C24" s="98" t="s">
        <v>1975</v>
      </c>
      <c r="D24" s="48">
        <v>0.43402777777777773</v>
      </c>
      <c r="E24" s="23" t="s">
        <v>99</v>
      </c>
      <c r="F24" s="37">
        <v>0.37</v>
      </c>
      <c r="G24" s="38">
        <v>19.5</v>
      </c>
      <c r="H24" s="38">
        <v>18.8</v>
      </c>
      <c r="K24" s="35" t="s">
        <v>217</v>
      </c>
      <c r="M24" s="35">
        <v>70</v>
      </c>
      <c r="O24" s="38" t="s">
        <v>218</v>
      </c>
      <c r="Y24" s="38">
        <v>7.8</v>
      </c>
      <c r="Z24" s="38">
        <v>2</v>
      </c>
      <c r="AA24" s="37">
        <v>5.8</v>
      </c>
      <c r="AB24" s="78">
        <v>11</v>
      </c>
      <c r="AC24" s="38">
        <v>8.9</v>
      </c>
      <c r="AD24" s="40"/>
      <c r="AS24" s="38">
        <v>4.4000000000000004</v>
      </c>
      <c r="AX24" s="35">
        <v>0.37</v>
      </c>
    </row>
    <row r="25" spans="1:50">
      <c r="A25" s="99" t="s">
        <v>1958</v>
      </c>
      <c r="B25" s="35" t="s">
        <v>1979</v>
      </c>
      <c r="C25" s="98" t="s">
        <v>1975</v>
      </c>
      <c r="D25" s="48">
        <v>0.40972222222222227</v>
      </c>
      <c r="E25" s="23" t="s">
        <v>99</v>
      </c>
      <c r="F25" s="37">
        <v>0.27</v>
      </c>
      <c r="G25" s="38">
        <v>18.7</v>
      </c>
      <c r="H25" s="38">
        <v>18.600000000000001</v>
      </c>
      <c r="K25" s="35" t="s">
        <v>217</v>
      </c>
      <c r="M25" s="35">
        <v>80</v>
      </c>
      <c r="O25" s="38" t="s">
        <v>168</v>
      </c>
      <c r="Y25" s="38">
        <v>7.4</v>
      </c>
      <c r="Z25" s="38">
        <v>1.6</v>
      </c>
      <c r="AA25" s="37">
        <v>5.4</v>
      </c>
      <c r="AB25" s="78">
        <v>12</v>
      </c>
      <c r="AC25" s="38">
        <v>6.5</v>
      </c>
      <c r="AD25" s="40"/>
      <c r="AS25" s="38">
        <v>4.5999999999999996</v>
      </c>
      <c r="AX25" s="35">
        <v>0.38</v>
      </c>
    </row>
    <row r="26" spans="1:50">
      <c r="A26" s="99" t="s">
        <v>1958</v>
      </c>
      <c r="B26" s="35" t="s">
        <v>1980</v>
      </c>
      <c r="C26" s="98" t="s">
        <v>1975</v>
      </c>
      <c r="D26" s="48">
        <v>0.54513888888888895</v>
      </c>
      <c r="E26" s="23" t="s">
        <v>99</v>
      </c>
      <c r="F26" s="37">
        <v>0.04</v>
      </c>
      <c r="G26" s="38">
        <v>21.8</v>
      </c>
      <c r="H26" s="38">
        <v>21.2</v>
      </c>
      <c r="K26" s="35" t="s">
        <v>217</v>
      </c>
      <c r="M26" s="35" t="s">
        <v>134</v>
      </c>
      <c r="O26" s="38" t="s">
        <v>218</v>
      </c>
      <c r="Y26" s="38">
        <v>9.5</v>
      </c>
      <c r="Z26" s="38">
        <v>1.7</v>
      </c>
      <c r="AA26" s="37">
        <v>5.7</v>
      </c>
      <c r="AB26" s="78">
        <v>11</v>
      </c>
      <c r="AC26" s="38">
        <v>20.100000000000001</v>
      </c>
      <c r="AD26" s="40"/>
      <c r="AS26" s="38">
        <v>2.5</v>
      </c>
      <c r="AX26" s="35">
        <v>0.2</v>
      </c>
    </row>
    <row r="27" spans="1:50">
      <c r="A27" s="99" t="s">
        <v>1958</v>
      </c>
      <c r="B27" s="35" t="s">
        <v>1981</v>
      </c>
      <c r="C27" s="13" t="s">
        <v>1975</v>
      </c>
      <c r="D27" s="48">
        <v>0.34027777777777773</v>
      </c>
      <c r="E27" s="23" t="s">
        <v>99</v>
      </c>
      <c r="F27" s="37">
        <v>7.0000000000000007E-2</v>
      </c>
      <c r="G27" s="38">
        <v>16.600000000000001</v>
      </c>
      <c r="H27" s="38">
        <v>16.399999999999999</v>
      </c>
      <c r="K27" s="35" t="s">
        <v>217</v>
      </c>
      <c r="M27" s="35" t="s">
        <v>134</v>
      </c>
      <c r="O27" s="38" t="s">
        <v>218</v>
      </c>
      <c r="Y27" s="38">
        <v>8.1</v>
      </c>
      <c r="Z27" s="38">
        <v>1</v>
      </c>
      <c r="AA27" s="37">
        <v>3.2</v>
      </c>
      <c r="AB27" s="78" t="s">
        <v>411</v>
      </c>
      <c r="AC27" s="38">
        <v>9.4</v>
      </c>
      <c r="AD27" s="40"/>
      <c r="AS27" s="38">
        <v>2.9</v>
      </c>
      <c r="AX27" s="35">
        <v>4.7E-2</v>
      </c>
    </row>
    <row r="28" spans="1:50">
      <c r="A28" s="99" t="s">
        <v>1958</v>
      </c>
      <c r="B28" s="35" t="s">
        <v>1982</v>
      </c>
      <c r="C28" s="98" t="s">
        <v>1975</v>
      </c>
      <c r="D28" s="48">
        <v>0.46875</v>
      </c>
      <c r="E28" s="23" t="s">
        <v>99</v>
      </c>
      <c r="F28" s="37">
        <v>0.3</v>
      </c>
      <c r="G28" s="38">
        <v>19.3</v>
      </c>
      <c r="H28" s="38">
        <v>18.2</v>
      </c>
      <c r="K28" s="35" t="s">
        <v>217</v>
      </c>
      <c r="M28" s="35" t="s">
        <v>134</v>
      </c>
      <c r="O28" s="38" t="s">
        <v>218</v>
      </c>
      <c r="Y28" s="38">
        <v>8.4</v>
      </c>
      <c r="Z28" s="38">
        <v>1.4</v>
      </c>
      <c r="AA28" s="37">
        <v>3.9</v>
      </c>
      <c r="AB28" s="78">
        <v>3</v>
      </c>
      <c r="AC28" s="38">
        <v>11.3</v>
      </c>
      <c r="AD28" s="40"/>
      <c r="AS28" s="38">
        <v>2.5</v>
      </c>
      <c r="AX28" s="35">
        <v>2.7E-2</v>
      </c>
    </row>
    <row r="29" spans="1:50">
      <c r="A29" s="99" t="s">
        <v>1958</v>
      </c>
      <c r="B29" s="35" t="s">
        <v>1961</v>
      </c>
      <c r="C29" s="98" t="s">
        <v>993</v>
      </c>
      <c r="D29" s="48">
        <v>0.46875</v>
      </c>
      <c r="E29" s="23" t="s">
        <v>99</v>
      </c>
      <c r="F29" s="37">
        <v>0.17</v>
      </c>
      <c r="G29" s="38">
        <v>22.5</v>
      </c>
      <c r="H29" s="38">
        <v>21.4</v>
      </c>
      <c r="K29" s="35" t="s">
        <v>217</v>
      </c>
      <c r="M29" s="35" t="s">
        <v>134</v>
      </c>
      <c r="O29" s="38" t="s">
        <v>218</v>
      </c>
      <c r="Y29" s="38">
        <v>8.9</v>
      </c>
      <c r="Z29" s="38">
        <v>1.1000000000000001</v>
      </c>
      <c r="AA29" s="37">
        <v>5.0999999999999996</v>
      </c>
      <c r="AB29" s="78">
        <v>5</v>
      </c>
      <c r="AC29" s="38">
        <v>12</v>
      </c>
      <c r="AD29" s="40"/>
      <c r="AS29" s="37">
        <v>3.6</v>
      </c>
      <c r="AX29" s="35">
        <v>0.28999999999999998</v>
      </c>
    </row>
    <row r="30" spans="1:50">
      <c r="A30" s="99" t="s">
        <v>1958</v>
      </c>
      <c r="B30" s="35" t="s">
        <v>1963</v>
      </c>
      <c r="C30" s="98" t="s">
        <v>993</v>
      </c>
      <c r="D30" s="48">
        <v>0.39583333333333331</v>
      </c>
      <c r="E30" s="23" t="s">
        <v>99</v>
      </c>
      <c r="F30" s="37">
        <v>0.31</v>
      </c>
      <c r="G30" s="38">
        <v>22</v>
      </c>
      <c r="H30" s="38">
        <v>21</v>
      </c>
      <c r="K30" s="35" t="s">
        <v>217</v>
      </c>
      <c r="M30" s="35">
        <v>80</v>
      </c>
      <c r="O30" s="38" t="s">
        <v>112</v>
      </c>
      <c r="Y30" s="38">
        <v>7.8</v>
      </c>
      <c r="Z30" s="38">
        <v>2.6</v>
      </c>
      <c r="AA30" s="37">
        <v>6</v>
      </c>
      <c r="AB30" s="78">
        <v>11</v>
      </c>
      <c r="AC30" s="38">
        <v>8.3000000000000007</v>
      </c>
      <c r="AD30" s="40"/>
      <c r="AS30" s="38">
        <v>5.0999999999999996</v>
      </c>
      <c r="AX30" s="35">
        <v>0.37</v>
      </c>
    </row>
    <row r="31" spans="1:50">
      <c r="A31" s="99" t="s">
        <v>1958</v>
      </c>
      <c r="B31" s="35" t="s">
        <v>1964</v>
      </c>
      <c r="C31" s="98" t="s">
        <v>993</v>
      </c>
      <c r="D31" s="48">
        <v>0.42708333333333331</v>
      </c>
      <c r="E31" s="23" t="s">
        <v>99</v>
      </c>
      <c r="F31" s="37">
        <v>0.14000000000000001</v>
      </c>
      <c r="G31" s="38">
        <v>22.7</v>
      </c>
      <c r="H31" s="38">
        <v>19.8</v>
      </c>
      <c r="K31" s="35" t="s">
        <v>217</v>
      </c>
      <c r="M31" s="35" t="s">
        <v>134</v>
      </c>
      <c r="O31" s="38" t="s">
        <v>218</v>
      </c>
      <c r="Y31" s="38">
        <v>9.1</v>
      </c>
      <c r="Z31" s="38">
        <v>1.8</v>
      </c>
      <c r="AA31" s="37">
        <v>4</v>
      </c>
      <c r="AB31" s="78">
        <v>9</v>
      </c>
      <c r="AC31" s="38">
        <v>15.3</v>
      </c>
      <c r="AD31" s="40"/>
      <c r="AS31" s="38">
        <v>1.1000000000000001</v>
      </c>
      <c r="AX31" s="39">
        <v>3.4000000000000002E-2</v>
      </c>
    </row>
    <row r="32" spans="1:50">
      <c r="A32" s="99" t="s">
        <v>1958</v>
      </c>
      <c r="B32" s="35" t="s">
        <v>1965</v>
      </c>
      <c r="C32" s="98" t="s">
        <v>993</v>
      </c>
      <c r="D32" s="48">
        <v>0.34027777777777773</v>
      </c>
      <c r="E32" s="23" t="s">
        <v>99</v>
      </c>
      <c r="F32" s="37">
        <v>0.02</v>
      </c>
      <c r="G32" s="38">
        <v>20.9</v>
      </c>
      <c r="H32" s="38">
        <v>19.3</v>
      </c>
      <c r="K32" s="35" t="s">
        <v>217</v>
      </c>
      <c r="M32" s="35" t="s">
        <v>134</v>
      </c>
      <c r="O32" s="38" t="s">
        <v>218</v>
      </c>
      <c r="Y32" s="38">
        <v>8.6999999999999993</v>
      </c>
      <c r="Z32" s="38">
        <v>1.6</v>
      </c>
      <c r="AA32" s="37">
        <v>4.4000000000000004</v>
      </c>
      <c r="AB32" s="78">
        <v>1</v>
      </c>
      <c r="AC32" s="38">
        <v>11.7</v>
      </c>
      <c r="AD32" s="40"/>
      <c r="AS32" s="38">
        <v>0.42</v>
      </c>
      <c r="AX32" s="35">
        <v>1.4E-2</v>
      </c>
    </row>
    <row r="33" spans="1:83">
      <c r="A33" s="99" t="s">
        <v>1958</v>
      </c>
      <c r="B33" s="35" t="s">
        <v>1966</v>
      </c>
      <c r="C33" s="98" t="s">
        <v>993</v>
      </c>
      <c r="D33" s="48">
        <v>0.30902777777777779</v>
      </c>
      <c r="E33" s="23" t="s">
        <v>99</v>
      </c>
      <c r="F33" s="37">
        <v>0.04</v>
      </c>
      <c r="G33" s="38">
        <v>20.9</v>
      </c>
      <c r="H33" s="38">
        <v>19.3</v>
      </c>
      <c r="K33" s="35" t="s">
        <v>217</v>
      </c>
      <c r="M33" s="35" t="s">
        <v>134</v>
      </c>
      <c r="O33" s="38" t="s">
        <v>218</v>
      </c>
      <c r="Y33" s="38">
        <v>9.1999999999999993</v>
      </c>
      <c r="Z33" s="38">
        <v>1</v>
      </c>
      <c r="AA33" s="37">
        <v>3.9</v>
      </c>
      <c r="AB33" s="78" t="s">
        <v>411</v>
      </c>
      <c r="AC33" s="38">
        <v>14.4</v>
      </c>
      <c r="AD33" s="40"/>
      <c r="AS33" s="38">
        <v>3</v>
      </c>
      <c r="AX33" s="35">
        <v>8.5000000000000006E-2</v>
      </c>
    </row>
    <row r="34" spans="1:83">
      <c r="A34" s="99" t="s">
        <v>1958</v>
      </c>
      <c r="B34" s="35" t="s">
        <v>1967</v>
      </c>
      <c r="C34" s="98" t="s">
        <v>993</v>
      </c>
      <c r="D34" s="48">
        <v>0.4513888888888889</v>
      </c>
      <c r="E34" s="23" t="s">
        <v>99</v>
      </c>
      <c r="F34" s="38">
        <v>0.14000000000000001</v>
      </c>
      <c r="G34" s="38">
        <v>23</v>
      </c>
      <c r="H34" s="38">
        <v>20</v>
      </c>
      <c r="K34" s="35" t="s">
        <v>217</v>
      </c>
      <c r="M34" s="35" t="s">
        <v>134</v>
      </c>
      <c r="O34" s="38" t="s">
        <v>168</v>
      </c>
      <c r="Y34" s="38">
        <v>7.7</v>
      </c>
      <c r="Z34" s="38">
        <v>0.9</v>
      </c>
      <c r="AA34" s="37">
        <v>4.7</v>
      </c>
      <c r="AB34" s="78">
        <v>4</v>
      </c>
      <c r="AC34" s="38">
        <v>8.1</v>
      </c>
      <c r="AD34" s="40"/>
      <c r="AS34" s="38">
        <v>3.7</v>
      </c>
      <c r="AX34" s="35">
        <v>0.23</v>
      </c>
    </row>
    <row r="35" spans="1:83">
      <c r="A35" s="99" t="s">
        <v>1958</v>
      </c>
      <c r="B35" s="35" t="s">
        <v>1961</v>
      </c>
      <c r="C35" s="98" t="s">
        <v>1886</v>
      </c>
      <c r="D35" s="48">
        <v>0.55208333333333337</v>
      </c>
      <c r="E35" s="23" t="s">
        <v>104</v>
      </c>
      <c r="F35" s="37">
        <v>0.27</v>
      </c>
      <c r="G35" s="38">
        <v>33.9</v>
      </c>
      <c r="H35" s="38">
        <v>31.4</v>
      </c>
      <c r="K35" s="35" t="s">
        <v>217</v>
      </c>
      <c r="M35" s="35">
        <v>96</v>
      </c>
      <c r="O35" s="38" t="s">
        <v>112</v>
      </c>
      <c r="P35" s="38" t="s">
        <v>109</v>
      </c>
      <c r="Q35" s="38" t="s">
        <v>106</v>
      </c>
      <c r="R35" s="35" t="s">
        <v>107</v>
      </c>
      <c r="S35" s="38" t="s">
        <v>114</v>
      </c>
      <c r="T35" s="35" t="s">
        <v>107</v>
      </c>
      <c r="U35" s="35" t="s">
        <v>110</v>
      </c>
      <c r="X35" s="35" t="s">
        <v>110</v>
      </c>
      <c r="Y35" s="38">
        <v>9.6</v>
      </c>
      <c r="Z35" s="38">
        <v>2.5</v>
      </c>
      <c r="AA35" s="37">
        <v>6.7</v>
      </c>
      <c r="AB35" s="78">
        <v>19</v>
      </c>
      <c r="AC35" s="38">
        <v>13.6</v>
      </c>
      <c r="AD35" s="40"/>
      <c r="AM35" s="35">
        <v>0.09</v>
      </c>
      <c r="AS35" s="38"/>
      <c r="AU35" s="35" t="s">
        <v>632</v>
      </c>
      <c r="AV35" s="35">
        <v>2.5</v>
      </c>
      <c r="AW35" s="35" t="s">
        <v>107</v>
      </c>
      <c r="BL35" s="35" t="s">
        <v>292</v>
      </c>
      <c r="BM35" s="35">
        <v>0.04</v>
      </c>
      <c r="BN35" s="35" t="s">
        <v>103</v>
      </c>
      <c r="BP35" s="35" t="s">
        <v>103</v>
      </c>
      <c r="BQ35" s="35" t="s">
        <v>103</v>
      </c>
      <c r="BR35" s="35" t="s">
        <v>103</v>
      </c>
      <c r="BS35" s="35" t="s">
        <v>103</v>
      </c>
      <c r="BT35" s="35" t="s">
        <v>103</v>
      </c>
      <c r="BU35" s="35" t="s">
        <v>103</v>
      </c>
      <c r="BV35" s="35" t="s">
        <v>103</v>
      </c>
      <c r="BW35" s="35" t="s">
        <v>103</v>
      </c>
      <c r="BX35" s="35" t="s">
        <v>103</v>
      </c>
      <c r="BY35" s="35" t="s">
        <v>291</v>
      </c>
      <c r="BZ35" s="35" t="s">
        <v>106</v>
      </c>
      <c r="CA35" s="35" t="s">
        <v>292</v>
      </c>
      <c r="CB35" s="35" t="s">
        <v>293</v>
      </c>
    </row>
    <row r="36" spans="1:83">
      <c r="A36" s="99" t="s">
        <v>1958</v>
      </c>
      <c r="B36" s="35" t="s">
        <v>1963</v>
      </c>
      <c r="C36" s="98" t="s">
        <v>1886</v>
      </c>
      <c r="D36" s="48">
        <v>0.4375</v>
      </c>
      <c r="E36" s="23" t="s">
        <v>104</v>
      </c>
      <c r="F36" s="37">
        <v>0.26</v>
      </c>
      <c r="G36" s="38">
        <v>33.5</v>
      </c>
      <c r="H36" s="38">
        <v>27.8</v>
      </c>
      <c r="K36" s="35" t="s">
        <v>217</v>
      </c>
      <c r="M36" s="35">
        <v>74</v>
      </c>
      <c r="O36" s="38" t="s">
        <v>112</v>
      </c>
      <c r="P36" s="38" t="s">
        <v>109</v>
      </c>
      <c r="Q36" s="38" t="s">
        <v>106</v>
      </c>
      <c r="R36" s="35" t="s">
        <v>107</v>
      </c>
      <c r="S36" s="38" t="s">
        <v>114</v>
      </c>
      <c r="T36" s="35" t="s">
        <v>107</v>
      </c>
      <c r="U36" s="35" t="s">
        <v>110</v>
      </c>
      <c r="X36" s="35" t="s">
        <v>110</v>
      </c>
      <c r="Y36" s="38">
        <v>8.1999999999999993</v>
      </c>
      <c r="Z36" s="38">
        <v>1.6</v>
      </c>
      <c r="AA36" s="37">
        <v>6.2</v>
      </c>
      <c r="AB36" s="78">
        <v>17</v>
      </c>
      <c r="AC36" s="38">
        <v>9</v>
      </c>
      <c r="AD36" s="40"/>
      <c r="AM36" s="35">
        <v>0.1</v>
      </c>
      <c r="AS36" s="38"/>
      <c r="AU36" s="35" t="s">
        <v>632</v>
      </c>
      <c r="AV36" s="35">
        <v>3.9</v>
      </c>
      <c r="AW36" s="35" t="s">
        <v>107</v>
      </c>
      <c r="BL36" s="35" t="s">
        <v>292</v>
      </c>
      <c r="BM36" s="35">
        <v>0.05</v>
      </c>
      <c r="BN36" s="35" t="s">
        <v>103</v>
      </c>
      <c r="BP36" s="35" t="s">
        <v>103</v>
      </c>
      <c r="BQ36" s="35" t="s">
        <v>103</v>
      </c>
      <c r="BR36" s="35" t="s">
        <v>103</v>
      </c>
      <c r="BS36" s="35" t="s">
        <v>103</v>
      </c>
      <c r="BT36" s="35" t="s">
        <v>103</v>
      </c>
      <c r="BU36" s="35" t="s">
        <v>103</v>
      </c>
      <c r="BV36" s="35" t="s">
        <v>103</v>
      </c>
      <c r="BW36" s="35" t="s">
        <v>103</v>
      </c>
      <c r="BX36" s="35" t="s">
        <v>103</v>
      </c>
      <c r="BY36" s="35" t="s">
        <v>291</v>
      </c>
      <c r="BZ36" s="35" t="s">
        <v>106</v>
      </c>
      <c r="CA36" s="35" t="s">
        <v>292</v>
      </c>
      <c r="CB36" s="35" t="s">
        <v>293</v>
      </c>
    </row>
    <row r="37" spans="1:83">
      <c r="A37" s="99" t="s">
        <v>1958</v>
      </c>
      <c r="B37" s="35" t="s">
        <v>1964</v>
      </c>
      <c r="C37" s="98" t="s">
        <v>1886</v>
      </c>
      <c r="D37" s="48">
        <v>0.46527777777777773</v>
      </c>
      <c r="E37" s="23" t="s">
        <v>104</v>
      </c>
      <c r="F37" s="37">
        <v>0.21</v>
      </c>
      <c r="G37" s="38">
        <v>34</v>
      </c>
      <c r="H37" s="38">
        <v>27.9</v>
      </c>
      <c r="K37" s="35" t="s">
        <v>217</v>
      </c>
      <c r="M37" s="35" t="s">
        <v>134</v>
      </c>
      <c r="O37" s="38" t="s">
        <v>218</v>
      </c>
      <c r="P37" s="38" t="s">
        <v>109</v>
      </c>
      <c r="Q37" s="38" t="s">
        <v>106</v>
      </c>
      <c r="R37" s="35" t="s">
        <v>107</v>
      </c>
      <c r="S37" s="38" t="s">
        <v>114</v>
      </c>
      <c r="T37" s="35" t="s">
        <v>107</v>
      </c>
      <c r="U37" s="35" t="s">
        <v>110</v>
      </c>
      <c r="X37" s="35" t="s">
        <v>110</v>
      </c>
      <c r="Y37" s="38">
        <v>9.6999999999999993</v>
      </c>
      <c r="Z37" s="38">
        <v>1.7</v>
      </c>
      <c r="AA37" s="37">
        <v>4.3</v>
      </c>
      <c r="AB37" s="78">
        <v>5</v>
      </c>
      <c r="AC37" s="38">
        <v>18.600000000000001</v>
      </c>
      <c r="AD37" s="40"/>
      <c r="AM37" s="35" t="s">
        <v>101</v>
      </c>
      <c r="AS37" s="38"/>
      <c r="AU37" s="35" t="s">
        <v>632</v>
      </c>
      <c r="AV37" s="35">
        <v>0.43</v>
      </c>
      <c r="AW37" s="35" t="s">
        <v>107</v>
      </c>
      <c r="BL37" s="35" t="s">
        <v>292</v>
      </c>
      <c r="BM37" s="35" t="s">
        <v>114</v>
      </c>
      <c r="BN37" s="35" t="s">
        <v>103</v>
      </c>
      <c r="BP37" s="35" t="s">
        <v>103</v>
      </c>
      <c r="BQ37" s="35" t="s">
        <v>103</v>
      </c>
      <c r="BR37" s="35" t="s">
        <v>103</v>
      </c>
      <c r="BS37" s="35" t="s">
        <v>103</v>
      </c>
      <c r="BT37" s="35" t="s">
        <v>103</v>
      </c>
      <c r="BU37" s="35" t="s">
        <v>103</v>
      </c>
      <c r="BV37" s="35" t="s">
        <v>103</v>
      </c>
      <c r="BW37" s="35" t="s">
        <v>103</v>
      </c>
      <c r="BX37" s="35" t="s">
        <v>103</v>
      </c>
      <c r="BY37" s="35" t="s">
        <v>291</v>
      </c>
      <c r="BZ37" s="35" t="s">
        <v>106</v>
      </c>
      <c r="CA37" s="35" t="s">
        <v>292</v>
      </c>
      <c r="CB37" s="35" t="s">
        <v>293</v>
      </c>
    </row>
    <row r="38" spans="1:83">
      <c r="A38" s="99" t="s">
        <v>1958</v>
      </c>
      <c r="B38" s="35" t="s">
        <v>1965</v>
      </c>
      <c r="C38" s="98" t="s">
        <v>1886</v>
      </c>
      <c r="D38" s="48">
        <v>0.36805555555555558</v>
      </c>
      <c r="E38" s="23" t="s">
        <v>104</v>
      </c>
      <c r="F38" s="37">
        <v>0.03</v>
      </c>
      <c r="G38" s="38">
        <v>31.5</v>
      </c>
      <c r="H38" s="38">
        <v>27.5</v>
      </c>
      <c r="K38" s="35" t="s">
        <v>217</v>
      </c>
      <c r="M38" s="35" t="s">
        <v>134</v>
      </c>
      <c r="O38" s="38" t="s">
        <v>168</v>
      </c>
      <c r="Y38" s="38">
        <v>9.1999999999999993</v>
      </c>
      <c r="Z38" s="38">
        <v>1.9</v>
      </c>
      <c r="AA38" s="37">
        <v>4.7</v>
      </c>
      <c r="AB38" s="78">
        <v>1</v>
      </c>
      <c r="AC38" s="38">
        <v>12.9</v>
      </c>
      <c r="AD38" s="40"/>
      <c r="AS38" s="38"/>
    </row>
    <row r="39" spans="1:83">
      <c r="A39" s="99" t="s">
        <v>1958</v>
      </c>
      <c r="B39" s="35" t="s">
        <v>1966</v>
      </c>
      <c r="C39" s="13" t="s">
        <v>1886</v>
      </c>
      <c r="D39" s="48">
        <v>0.47222222222222227</v>
      </c>
      <c r="E39" s="23" t="s">
        <v>104</v>
      </c>
      <c r="F39" s="37">
        <v>0.04</v>
      </c>
      <c r="G39" s="38">
        <v>32.799999999999997</v>
      </c>
      <c r="H39" s="38">
        <v>32.5</v>
      </c>
      <c r="K39" s="35" t="s">
        <v>217</v>
      </c>
      <c r="M39" s="35" t="s">
        <v>134</v>
      </c>
      <c r="O39" s="38" t="s">
        <v>112</v>
      </c>
      <c r="Y39" s="38">
        <v>10.199999999999999</v>
      </c>
      <c r="Z39" s="38">
        <v>2.5</v>
      </c>
      <c r="AA39" s="37">
        <v>6.3</v>
      </c>
      <c r="AB39" s="78">
        <v>9</v>
      </c>
      <c r="AC39" s="38">
        <v>14.6</v>
      </c>
      <c r="AD39" s="40"/>
      <c r="AS39" s="38"/>
    </row>
    <row r="40" spans="1:83">
      <c r="A40" s="99" t="s">
        <v>1958</v>
      </c>
      <c r="B40" s="35" t="s">
        <v>1967</v>
      </c>
      <c r="C40" s="98" t="s">
        <v>1886</v>
      </c>
      <c r="D40" s="48">
        <v>0.49652777777777773</v>
      </c>
      <c r="E40" s="23" t="s">
        <v>104</v>
      </c>
      <c r="F40" s="37">
        <v>0.05</v>
      </c>
      <c r="G40" s="38">
        <v>33.200000000000003</v>
      </c>
      <c r="H40" s="38">
        <v>28.2</v>
      </c>
      <c r="K40" s="35" t="s">
        <v>217</v>
      </c>
      <c r="M40" s="35" t="s">
        <v>134</v>
      </c>
      <c r="O40" s="38" t="s">
        <v>112</v>
      </c>
      <c r="Y40" s="38">
        <v>8.1</v>
      </c>
      <c r="Z40" s="38">
        <v>0.8</v>
      </c>
      <c r="AA40" s="37">
        <v>4.0999999999999996</v>
      </c>
      <c r="AB40" s="78">
        <v>6</v>
      </c>
      <c r="AC40" s="38">
        <v>9.5</v>
      </c>
      <c r="AD40" s="40"/>
      <c r="AS40" s="38"/>
    </row>
    <row r="41" spans="1:83">
      <c r="A41" s="99" t="s">
        <v>1958</v>
      </c>
      <c r="B41" s="35" t="s">
        <v>1968</v>
      </c>
      <c r="C41" s="98" t="s">
        <v>1886</v>
      </c>
      <c r="D41" s="48">
        <v>0.48958333333333331</v>
      </c>
      <c r="E41" s="23" t="s">
        <v>104</v>
      </c>
      <c r="F41" s="37">
        <v>0.18</v>
      </c>
      <c r="G41" s="38">
        <v>34.299999999999997</v>
      </c>
      <c r="H41" s="38">
        <v>28.2</v>
      </c>
      <c r="K41" s="35" t="s">
        <v>217</v>
      </c>
      <c r="M41" s="35">
        <v>81</v>
      </c>
      <c r="O41" s="38" t="s">
        <v>218</v>
      </c>
      <c r="P41" s="38" t="s">
        <v>109</v>
      </c>
      <c r="Q41" s="38" t="s">
        <v>106</v>
      </c>
      <c r="R41" s="35" t="s">
        <v>107</v>
      </c>
      <c r="S41" s="38" t="s">
        <v>114</v>
      </c>
      <c r="T41" s="35" t="s">
        <v>107</v>
      </c>
      <c r="U41" s="35" t="s">
        <v>110</v>
      </c>
      <c r="X41" s="35" t="s">
        <v>110</v>
      </c>
      <c r="Y41" s="38">
        <v>8.6</v>
      </c>
      <c r="Z41" s="38">
        <v>1.3</v>
      </c>
      <c r="AA41" s="37">
        <v>5.3</v>
      </c>
      <c r="AB41" s="78">
        <v>9</v>
      </c>
      <c r="AC41" s="38">
        <v>9.3000000000000007</v>
      </c>
      <c r="AD41" s="40"/>
      <c r="AM41" s="35">
        <v>0.08</v>
      </c>
      <c r="AS41" s="38">
        <v>4.7</v>
      </c>
      <c r="AU41" s="35">
        <v>0.05</v>
      </c>
      <c r="AV41" s="35">
        <v>4.4000000000000004</v>
      </c>
      <c r="AW41" s="35" t="s">
        <v>107</v>
      </c>
      <c r="AX41" s="35">
        <v>0.37</v>
      </c>
      <c r="BA41" s="38">
        <v>40</v>
      </c>
      <c r="BC41" s="35">
        <v>0.03</v>
      </c>
      <c r="BL41" s="35" t="s">
        <v>292</v>
      </c>
      <c r="BM41" s="35">
        <v>0.05</v>
      </c>
      <c r="BN41" s="35" t="s">
        <v>103</v>
      </c>
      <c r="BP41" s="35" t="s">
        <v>103</v>
      </c>
      <c r="BQ41" s="35" t="s">
        <v>103</v>
      </c>
      <c r="BR41" s="35" t="s">
        <v>103</v>
      </c>
      <c r="BS41" s="35" t="s">
        <v>103</v>
      </c>
      <c r="BT41" s="35" t="s">
        <v>103</v>
      </c>
      <c r="BU41" s="35" t="s">
        <v>103</v>
      </c>
      <c r="BV41" s="35" t="s">
        <v>103</v>
      </c>
      <c r="BW41" s="35" t="s">
        <v>103</v>
      </c>
      <c r="BX41" s="35" t="s">
        <v>103</v>
      </c>
      <c r="BY41" s="35" t="s">
        <v>291</v>
      </c>
      <c r="BZ41" s="35" t="s">
        <v>106</v>
      </c>
      <c r="CA41" s="35" t="s">
        <v>292</v>
      </c>
      <c r="CB41" s="35" t="s">
        <v>293</v>
      </c>
      <c r="CC41" s="35">
        <v>2.5</v>
      </c>
      <c r="CD41" s="35" t="s">
        <v>107</v>
      </c>
    </row>
    <row r="42" spans="1:83">
      <c r="A42" s="99" t="s">
        <v>1958</v>
      </c>
      <c r="B42" s="35" t="s">
        <v>1969</v>
      </c>
      <c r="C42" s="98" t="s">
        <v>1886</v>
      </c>
      <c r="D42" s="48">
        <v>0.41319444444444442</v>
      </c>
      <c r="E42" s="23" t="s">
        <v>104</v>
      </c>
      <c r="F42" s="37">
        <v>0.13</v>
      </c>
      <c r="G42" s="38">
        <v>32.799999999999997</v>
      </c>
      <c r="H42" s="38">
        <v>26.2</v>
      </c>
      <c r="K42" s="35" t="s">
        <v>217</v>
      </c>
      <c r="M42" s="35" t="s">
        <v>134</v>
      </c>
      <c r="O42" s="38" t="s">
        <v>112</v>
      </c>
      <c r="P42" s="38" t="s">
        <v>109</v>
      </c>
      <c r="Q42" s="38" t="s">
        <v>106</v>
      </c>
      <c r="R42" s="35" t="s">
        <v>107</v>
      </c>
      <c r="S42" s="38" t="s">
        <v>114</v>
      </c>
      <c r="T42" s="35" t="s">
        <v>107</v>
      </c>
      <c r="U42" s="35" t="s">
        <v>110</v>
      </c>
      <c r="X42" s="35" t="s">
        <v>110</v>
      </c>
      <c r="Y42" s="38">
        <v>8.4</v>
      </c>
      <c r="Z42" s="38">
        <v>2.4</v>
      </c>
      <c r="AA42" s="37">
        <v>4.8</v>
      </c>
      <c r="AB42" s="78">
        <v>2</v>
      </c>
      <c r="AC42" s="38">
        <v>8.1999999999999993</v>
      </c>
      <c r="AD42" s="40"/>
      <c r="AM42" s="35">
        <v>0.08</v>
      </c>
      <c r="AS42" s="38">
        <v>3.4</v>
      </c>
      <c r="AU42" s="35" t="s">
        <v>632</v>
      </c>
      <c r="AV42" s="35">
        <v>2.7</v>
      </c>
      <c r="AW42" s="35" t="s">
        <v>107</v>
      </c>
      <c r="AX42" s="35">
        <v>0.19</v>
      </c>
      <c r="BA42" s="38">
        <v>29</v>
      </c>
      <c r="BC42" s="35" t="s">
        <v>443</v>
      </c>
      <c r="BL42" s="35" t="s">
        <v>292</v>
      </c>
      <c r="BM42" s="35">
        <v>0.04</v>
      </c>
      <c r="BN42" s="35" t="s">
        <v>103</v>
      </c>
      <c r="BP42" s="35" t="s">
        <v>103</v>
      </c>
      <c r="BQ42" s="35" t="s">
        <v>103</v>
      </c>
      <c r="BR42" s="35" t="s">
        <v>103</v>
      </c>
      <c r="BS42" s="35" t="s">
        <v>103</v>
      </c>
      <c r="BT42" s="35" t="s">
        <v>103</v>
      </c>
      <c r="BU42" s="35" t="s">
        <v>103</v>
      </c>
      <c r="BV42" s="35" t="s">
        <v>103</v>
      </c>
      <c r="BW42" s="35" t="s">
        <v>103</v>
      </c>
      <c r="BX42" s="35" t="s">
        <v>103</v>
      </c>
      <c r="BY42" s="35" t="s">
        <v>291</v>
      </c>
      <c r="BZ42" s="35" t="s">
        <v>106</v>
      </c>
      <c r="CA42" s="35" t="s">
        <v>292</v>
      </c>
      <c r="CB42" s="35" t="s">
        <v>293</v>
      </c>
      <c r="CC42" s="35">
        <v>2.5</v>
      </c>
      <c r="CD42" s="35">
        <v>0.03</v>
      </c>
    </row>
    <row r="43" spans="1:83">
      <c r="A43" s="99" t="s">
        <v>1958</v>
      </c>
      <c r="B43" s="35" t="s">
        <v>1970</v>
      </c>
      <c r="C43" s="98" t="s">
        <v>1886</v>
      </c>
      <c r="D43" s="48">
        <v>0.39583333333333331</v>
      </c>
      <c r="E43" s="23" t="s">
        <v>104</v>
      </c>
      <c r="F43" s="37">
        <v>0.04</v>
      </c>
      <c r="G43" s="38">
        <v>32.1</v>
      </c>
      <c r="H43" s="38">
        <v>21.8</v>
      </c>
      <c r="K43" s="35" t="s">
        <v>217</v>
      </c>
      <c r="M43" s="35" t="s">
        <v>134</v>
      </c>
      <c r="O43" s="38" t="s">
        <v>112</v>
      </c>
      <c r="Y43" s="38">
        <v>8.3000000000000007</v>
      </c>
      <c r="Z43" s="38">
        <v>3.4</v>
      </c>
      <c r="AA43" s="37">
        <v>6.3</v>
      </c>
      <c r="AB43" s="78">
        <v>1</v>
      </c>
      <c r="AC43" s="38">
        <v>8.9</v>
      </c>
      <c r="AD43" s="40"/>
      <c r="AS43" s="38">
        <v>3.5</v>
      </c>
      <c r="AX43" s="35">
        <v>0.28000000000000003</v>
      </c>
      <c r="BA43" s="38">
        <v>20</v>
      </c>
      <c r="BC43" s="35" t="s">
        <v>443</v>
      </c>
      <c r="CC43" s="35">
        <v>2.2000000000000002</v>
      </c>
      <c r="CD43" s="35" t="s">
        <v>107</v>
      </c>
    </row>
    <row r="44" spans="1:83">
      <c r="A44" s="99" t="s">
        <v>1958</v>
      </c>
      <c r="B44" s="35" t="s">
        <v>1971</v>
      </c>
      <c r="C44" s="98" t="s">
        <v>1886</v>
      </c>
      <c r="D44" s="48">
        <v>0.31944444444444448</v>
      </c>
      <c r="E44" s="23" t="s">
        <v>104</v>
      </c>
      <c r="F44" s="37">
        <v>0.09</v>
      </c>
      <c r="G44" s="38">
        <v>29.1</v>
      </c>
      <c r="H44" s="38">
        <v>21</v>
      </c>
      <c r="K44" s="35" t="s">
        <v>217</v>
      </c>
      <c r="M44" s="35" t="s">
        <v>134</v>
      </c>
      <c r="O44" s="38" t="s">
        <v>218</v>
      </c>
      <c r="Y44" s="38">
        <v>8.1</v>
      </c>
      <c r="Z44" s="38">
        <v>0.8</v>
      </c>
      <c r="AA44" s="37">
        <v>2.2999999999999998</v>
      </c>
      <c r="AB44" s="78">
        <v>1</v>
      </c>
      <c r="AC44" s="38">
        <v>9.1</v>
      </c>
      <c r="AD44" s="40"/>
      <c r="AS44" s="38">
        <v>0.82</v>
      </c>
      <c r="AX44" s="35">
        <v>2.5999999999999999E-2</v>
      </c>
    </row>
    <row r="45" spans="1:83">
      <c r="A45" s="99" t="s">
        <v>1958</v>
      </c>
      <c r="B45" s="35" t="s">
        <v>1972</v>
      </c>
      <c r="C45" s="98" t="s">
        <v>1886</v>
      </c>
      <c r="D45" s="48">
        <v>0.46180555555555558</v>
      </c>
      <c r="E45" s="23" t="s">
        <v>104</v>
      </c>
      <c r="F45" s="37">
        <v>0.17</v>
      </c>
      <c r="G45" s="38">
        <v>32.799999999999997</v>
      </c>
      <c r="H45" s="38">
        <v>27.6</v>
      </c>
      <c r="K45" s="35" t="s">
        <v>217</v>
      </c>
      <c r="M45" s="35" t="s">
        <v>134</v>
      </c>
      <c r="O45" s="38" t="s">
        <v>112</v>
      </c>
      <c r="Y45" s="38">
        <v>9.1</v>
      </c>
      <c r="Z45" s="38">
        <v>1.9</v>
      </c>
      <c r="AA45" s="37">
        <v>4.5999999999999996</v>
      </c>
      <c r="AB45" s="78">
        <v>5</v>
      </c>
      <c r="AC45" s="38">
        <v>14.9</v>
      </c>
      <c r="AD45" s="40"/>
      <c r="AS45" s="38">
        <v>2.6</v>
      </c>
      <c r="AX45" s="35">
        <v>3.7999999999999999E-2</v>
      </c>
    </row>
    <row r="46" spans="1:83">
      <c r="A46" s="99" t="s">
        <v>1958</v>
      </c>
      <c r="B46" s="35" t="s">
        <v>1973</v>
      </c>
      <c r="C46" s="98" t="s">
        <v>1886</v>
      </c>
      <c r="D46" s="48">
        <v>0.50694444444444442</v>
      </c>
      <c r="E46" s="23" t="s">
        <v>104</v>
      </c>
      <c r="F46" s="37">
        <v>0.26</v>
      </c>
      <c r="G46" s="38">
        <v>33.9</v>
      </c>
      <c r="H46" s="38">
        <v>34.200000000000003</v>
      </c>
      <c r="K46" s="35" t="s">
        <v>217</v>
      </c>
      <c r="M46" s="35" t="s">
        <v>134</v>
      </c>
      <c r="O46" s="38" t="s">
        <v>112</v>
      </c>
      <c r="Y46" s="38">
        <v>10.199999999999999</v>
      </c>
      <c r="Z46" s="38">
        <v>2.2000000000000002</v>
      </c>
      <c r="AA46" s="37">
        <v>6.7</v>
      </c>
      <c r="AB46" s="78">
        <v>3</v>
      </c>
      <c r="AC46" s="38">
        <v>20</v>
      </c>
      <c r="AD46" s="40"/>
      <c r="AS46" s="38">
        <v>4.5999999999999996</v>
      </c>
      <c r="AX46" s="35">
        <v>0.25</v>
      </c>
    </row>
    <row r="47" spans="1:83">
      <c r="A47" s="99" t="s">
        <v>1958</v>
      </c>
      <c r="B47" s="35" t="s">
        <v>1974</v>
      </c>
      <c r="C47" s="98" t="s">
        <v>1886</v>
      </c>
      <c r="D47" s="48">
        <v>0.34375</v>
      </c>
      <c r="E47" s="23" t="s">
        <v>104</v>
      </c>
      <c r="F47" s="37">
        <v>7.0000000000000007E-2</v>
      </c>
      <c r="G47" s="38">
        <v>31.3</v>
      </c>
      <c r="H47" s="38">
        <v>21.8</v>
      </c>
      <c r="K47" s="35" t="s">
        <v>217</v>
      </c>
      <c r="M47" s="35" t="s">
        <v>134</v>
      </c>
      <c r="O47" s="38" t="s">
        <v>218</v>
      </c>
      <c r="Y47" s="38">
        <v>7.7</v>
      </c>
      <c r="Z47" s="38">
        <v>0.7</v>
      </c>
      <c r="AA47" s="37">
        <v>2.6</v>
      </c>
      <c r="AB47" s="78">
        <v>1</v>
      </c>
      <c r="AC47" s="38">
        <v>8.1999999999999993</v>
      </c>
      <c r="AD47" s="40"/>
      <c r="AS47" s="38">
        <v>1.1000000000000001</v>
      </c>
      <c r="AX47" s="35">
        <v>3.2000000000000001E-2</v>
      </c>
    </row>
    <row r="48" spans="1:83">
      <c r="A48" s="99" t="s">
        <v>1958</v>
      </c>
      <c r="B48" s="35" t="s">
        <v>1983</v>
      </c>
      <c r="C48" s="98" t="s">
        <v>1886</v>
      </c>
      <c r="D48" s="48">
        <v>0.52083333333333337</v>
      </c>
      <c r="E48" s="23" t="s">
        <v>104</v>
      </c>
      <c r="G48" s="38">
        <v>32</v>
      </c>
      <c r="H48" s="38">
        <v>28.6</v>
      </c>
      <c r="K48" s="35" t="s">
        <v>1959</v>
      </c>
      <c r="M48" s="35" t="s">
        <v>134</v>
      </c>
      <c r="O48" s="38" t="s">
        <v>112</v>
      </c>
      <c r="P48" s="38" t="s">
        <v>109</v>
      </c>
      <c r="Q48" s="38" t="s">
        <v>106</v>
      </c>
      <c r="R48" s="35" t="s">
        <v>107</v>
      </c>
      <c r="S48" s="38" t="s">
        <v>114</v>
      </c>
      <c r="T48" s="35" t="s">
        <v>107</v>
      </c>
      <c r="U48" s="35" t="s">
        <v>110</v>
      </c>
      <c r="X48" s="35" t="s">
        <v>110</v>
      </c>
      <c r="Y48" s="38"/>
      <c r="Z48" s="38"/>
      <c r="AB48" s="78"/>
      <c r="AD48" s="40"/>
      <c r="AM48" s="35">
        <v>0.16</v>
      </c>
      <c r="AO48" s="35" t="s">
        <v>208</v>
      </c>
      <c r="AS48" s="38"/>
      <c r="AU48" s="35">
        <v>0.14000000000000001</v>
      </c>
      <c r="AV48" s="35">
        <v>6.4</v>
      </c>
      <c r="AW48" s="35" t="s">
        <v>107</v>
      </c>
      <c r="BL48" s="35" t="s">
        <v>292</v>
      </c>
      <c r="BM48" s="35">
        <v>0.15</v>
      </c>
      <c r="BN48" s="35" t="s">
        <v>103</v>
      </c>
      <c r="BP48" s="35">
        <v>2.0000000000000001E-4</v>
      </c>
      <c r="BQ48" s="35" t="s">
        <v>103</v>
      </c>
      <c r="BR48" s="35" t="s">
        <v>103</v>
      </c>
      <c r="BS48" s="35" t="s">
        <v>103</v>
      </c>
      <c r="BT48" s="35" t="s">
        <v>103</v>
      </c>
      <c r="BU48" s="35" t="s">
        <v>103</v>
      </c>
      <c r="BV48" s="35" t="s">
        <v>103</v>
      </c>
      <c r="BW48" s="35" t="s">
        <v>103</v>
      </c>
      <c r="BX48" s="35" t="s">
        <v>103</v>
      </c>
      <c r="BY48" s="35" t="s">
        <v>291</v>
      </c>
      <c r="BZ48" s="35" t="s">
        <v>106</v>
      </c>
      <c r="CA48" s="35" t="s">
        <v>292</v>
      </c>
      <c r="CB48" s="35" t="s">
        <v>293</v>
      </c>
      <c r="CE48" s="35" t="s">
        <v>291</v>
      </c>
    </row>
    <row r="49" spans="1:50">
      <c r="A49" s="99" t="s">
        <v>1958</v>
      </c>
      <c r="B49" s="35" t="s">
        <v>1961</v>
      </c>
      <c r="C49" s="98" t="s">
        <v>1984</v>
      </c>
      <c r="D49" s="48">
        <v>0.52083333333333337</v>
      </c>
      <c r="E49" s="23" t="s">
        <v>99</v>
      </c>
      <c r="F49" s="37">
        <v>0.22</v>
      </c>
      <c r="G49" s="38">
        <v>30.2</v>
      </c>
      <c r="H49" s="38">
        <v>26.4</v>
      </c>
      <c r="K49" s="35" t="s">
        <v>217</v>
      </c>
      <c r="M49" s="35" t="s">
        <v>134</v>
      </c>
      <c r="O49" s="38" t="s">
        <v>168</v>
      </c>
      <c r="Y49" s="38">
        <v>9.4</v>
      </c>
      <c r="Z49" s="38">
        <v>1.2</v>
      </c>
      <c r="AA49" s="37">
        <v>4</v>
      </c>
      <c r="AB49" s="78">
        <v>4</v>
      </c>
      <c r="AC49" s="38">
        <v>15.2</v>
      </c>
      <c r="AD49" s="40"/>
      <c r="AS49" s="38">
        <v>2.4</v>
      </c>
      <c r="AX49" s="35">
        <v>0.19</v>
      </c>
    </row>
    <row r="50" spans="1:50">
      <c r="A50" s="99" t="s">
        <v>1958</v>
      </c>
      <c r="B50" s="35" t="s">
        <v>1963</v>
      </c>
      <c r="C50" s="98" t="s">
        <v>1984</v>
      </c>
      <c r="D50" s="48">
        <v>0.40625</v>
      </c>
      <c r="E50" s="23" t="s">
        <v>99</v>
      </c>
      <c r="F50" s="37">
        <v>0.32</v>
      </c>
      <c r="G50" s="38">
        <v>27.6</v>
      </c>
      <c r="H50" s="38">
        <v>24.6</v>
      </c>
      <c r="K50" s="35" t="s">
        <v>217</v>
      </c>
      <c r="M50" s="35" t="s">
        <v>134</v>
      </c>
      <c r="O50" s="38" t="s">
        <v>218</v>
      </c>
      <c r="Y50" s="38">
        <v>7.9</v>
      </c>
      <c r="Z50" s="38">
        <v>0.8</v>
      </c>
      <c r="AA50" s="37">
        <v>4.3</v>
      </c>
      <c r="AB50" s="78">
        <v>4</v>
      </c>
      <c r="AC50" s="38">
        <v>8.6999999999999993</v>
      </c>
      <c r="AD50" s="40"/>
      <c r="AS50" s="38">
        <v>3.3</v>
      </c>
      <c r="AX50" s="35">
        <v>0.3</v>
      </c>
    </row>
    <row r="51" spans="1:50">
      <c r="A51" s="99" t="s">
        <v>1958</v>
      </c>
      <c r="B51" s="35" t="s">
        <v>1964</v>
      </c>
      <c r="C51" s="13" t="s">
        <v>1984</v>
      </c>
      <c r="D51" s="48">
        <v>0.4375</v>
      </c>
      <c r="E51" s="23" t="s">
        <v>99</v>
      </c>
      <c r="F51" s="37">
        <v>0.13</v>
      </c>
      <c r="G51" s="38">
        <v>27.9</v>
      </c>
      <c r="H51" s="38">
        <v>23.4</v>
      </c>
      <c r="K51" s="35" t="s">
        <v>217</v>
      </c>
      <c r="M51" s="35" t="s">
        <v>134</v>
      </c>
      <c r="O51" s="38" t="s">
        <v>1985</v>
      </c>
      <c r="Y51" s="38">
        <v>8.6999999999999993</v>
      </c>
      <c r="Z51" s="38">
        <v>1</v>
      </c>
      <c r="AA51" s="37">
        <v>2.2000000000000002</v>
      </c>
      <c r="AB51" s="78" t="s">
        <v>411</v>
      </c>
      <c r="AC51" s="38">
        <v>11.3</v>
      </c>
      <c r="AD51" s="40"/>
      <c r="AS51" s="38">
        <v>2</v>
      </c>
      <c r="AX51" s="35">
        <v>3.2000000000000001E-2</v>
      </c>
    </row>
    <row r="52" spans="1:50">
      <c r="A52" s="99" t="s">
        <v>1958</v>
      </c>
      <c r="B52" s="35" t="s">
        <v>1965</v>
      </c>
      <c r="C52" s="98" t="s">
        <v>1984</v>
      </c>
      <c r="D52" s="48">
        <v>0.37847222222222227</v>
      </c>
      <c r="E52" s="23" t="s">
        <v>99</v>
      </c>
      <c r="F52" s="37">
        <v>0.06</v>
      </c>
      <c r="G52" s="38">
        <v>23.5</v>
      </c>
      <c r="H52" s="38">
        <v>23.4</v>
      </c>
      <c r="K52" s="35" t="s">
        <v>217</v>
      </c>
      <c r="M52" s="35" t="s">
        <v>134</v>
      </c>
      <c r="O52" s="38" t="s">
        <v>112</v>
      </c>
      <c r="Y52" s="38">
        <v>9</v>
      </c>
      <c r="Z52" s="38">
        <v>1.1000000000000001</v>
      </c>
      <c r="AA52" s="37">
        <v>2.9</v>
      </c>
      <c r="AB52" s="78" t="s">
        <v>411</v>
      </c>
      <c r="AC52" s="38">
        <v>11</v>
      </c>
      <c r="AD52" s="40"/>
      <c r="AS52" s="38">
        <v>1</v>
      </c>
      <c r="AX52" s="35">
        <v>1.0999999999999999E-2</v>
      </c>
    </row>
    <row r="53" spans="1:50">
      <c r="A53" s="99" t="s">
        <v>1958</v>
      </c>
      <c r="B53" s="35" t="s">
        <v>1966</v>
      </c>
      <c r="C53" s="98" t="s">
        <v>1984</v>
      </c>
      <c r="D53" s="48">
        <v>0.3125</v>
      </c>
      <c r="E53" s="23" t="s">
        <v>99</v>
      </c>
      <c r="F53" s="37">
        <v>0.17</v>
      </c>
      <c r="G53" s="38">
        <v>23.4</v>
      </c>
      <c r="H53" s="38">
        <v>23.3</v>
      </c>
      <c r="K53" s="35" t="s">
        <v>217</v>
      </c>
      <c r="M53" s="35" t="s">
        <v>134</v>
      </c>
      <c r="O53" s="38" t="s">
        <v>168</v>
      </c>
      <c r="Y53" s="38">
        <v>8.1999999999999993</v>
      </c>
      <c r="Z53" s="38">
        <v>1.2</v>
      </c>
      <c r="AA53" s="37">
        <v>2.7</v>
      </c>
      <c r="AB53" s="78">
        <v>1</v>
      </c>
      <c r="AC53" s="38">
        <v>9.6999999999999993</v>
      </c>
      <c r="AD53" s="40"/>
      <c r="AS53" s="38">
        <v>4.2</v>
      </c>
      <c r="AX53" s="35">
        <v>3.6999999999999998E-2</v>
      </c>
    </row>
    <row r="54" spans="1:50">
      <c r="A54" s="99" t="s">
        <v>1958</v>
      </c>
      <c r="B54" s="35" t="s">
        <v>1967</v>
      </c>
      <c r="C54" s="98" t="s">
        <v>1984</v>
      </c>
      <c r="D54" s="48">
        <v>0.53819444444444442</v>
      </c>
      <c r="E54" s="23" t="s">
        <v>99</v>
      </c>
      <c r="F54" s="37">
        <v>0.04</v>
      </c>
      <c r="G54" s="38">
        <v>29.1</v>
      </c>
      <c r="H54" s="38">
        <v>25.9</v>
      </c>
      <c r="K54" s="35" t="s">
        <v>217</v>
      </c>
      <c r="M54" s="35" t="s">
        <v>134</v>
      </c>
      <c r="O54" s="38" t="s">
        <v>168</v>
      </c>
      <c r="Y54" s="38">
        <v>7.4</v>
      </c>
      <c r="Z54" s="38">
        <v>0.7</v>
      </c>
      <c r="AA54" s="37">
        <v>3.2</v>
      </c>
      <c r="AB54" s="78">
        <v>3</v>
      </c>
      <c r="AC54" s="38">
        <v>7.6</v>
      </c>
      <c r="AD54" s="40"/>
      <c r="AS54" s="38">
        <v>2</v>
      </c>
      <c r="AX54" s="35">
        <v>0.11</v>
      </c>
    </row>
    <row r="55" spans="1:50">
      <c r="A55" s="99" t="s">
        <v>1958</v>
      </c>
      <c r="B55" s="35" t="s">
        <v>1976</v>
      </c>
      <c r="C55" s="98" t="s">
        <v>1984</v>
      </c>
      <c r="D55" s="48">
        <v>0.46875</v>
      </c>
      <c r="E55" s="23" t="s">
        <v>99</v>
      </c>
      <c r="F55" s="37">
        <v>0.54</v>
      </c>
      <c r="G55" s="38">
        <v>28.7</v>
      </c>
      <c r="H55" s="38">
        <v>24.9</v>
      </c>
      <c r="K55" s="35" t="s">
        <v>217</v>
      </c>
      <c r="M55" s="35" t="s">
        <v>134</v>
      </c>
      <c r="O55" s="38" t="s">
        <v>100</v>
      </c>
      <c r="Y55" s="38">
        <v>7.5</v>
      </c>
      <c r="Z55" s="38">
        <v>0.9</v>
      </c>
      <c r="AA55" s="37">
        <v>4</v>
      </c>
      <c r="AB55" s="78">
        <v>5</v>
      </c>
      <c r="AC55" s="38">
        <v>6.7</v>
      </c>
      <c r="AD55" s="40"/>
      <c r="AS55" s="38">
        <v>3.9</v>
      </c>
      <c r="AX55" s="35">
        <v>0.37</v>
      </c>
    </row>
    <row r="56" spans="1:50">
      <c r="A56" s="99" t="s">
        <v>1958</v>
      </c>
      <c r="B56" s="35" t="s">
        <v>1977</v>
      </c>
      <c r="C56" s="98" t="s">
        <v>1984</v>
      </c>
      <c r="D56" s="48">
        <v>0.45833333333333331</v>
      </c>
      <c r="E56" s="23" t="s">
        <v>99</v>
      </c>
      <c r="F56" s="37">
        <v>0.15</v>
      </c>
      <c r="G56" s="38">
        <v>28.1</v>
      </c>
      <c r="H56" s="38">
        <v>23.1</v>
      </c>
      <c r="K56" s="35" t="s">
        <v>217</v>
      </c>
      <c r="M56" s="35" t="s">
        <v>134</v>
      </c>
      <c r="O56" s="38" t="s">
        <v>218</v>
      </c>
      <c r="Y56" s="38">
        <v>8.4</v>
      </c>
      <c r="Z56" s="38">
        <v>0.8</v>
      </c>
      <c r="AA56" s="37">
        <v>2.2000000000000002</v>
      </c>
      <c r="AB56" s="78">
        <v>2</v>
      </c>
      <c r="AC56" s="38">
        <v>16.600000000000001</v>
      </c>
      <c r="AD56" s="40"/>
      <c r="AS56" s="38">
        <v>1.8</v>
      </c>
      <c r="AX56" s="35">
        <v>7.4999999999999997E-2</v>
      </c>
    </row>
    <row r="57" spans="1:50">
      <c r="A57" s="99" t="s">
        <v>1958</v>
      </c>
      <c r="B57" s="35" t="s">
        <v>1978</v>
      </c>
      <c r="C57" s="98" t="s">
        <v>1984</v>
      </c>
      <c r="D57" s="48">
        <v>0.44444444444444442</v>
      </c>
      <c r="E57" s="23" t="s">
        <v>99</v>
      </c>
      <c r="F57" s="37">
        <v>0.45</v>
      </c>
      <c r="G57" s="38">
        <v>27.9</v>
      </c>
      <c r="H57" s="38">
        <v>24.2</v>
      </c>
      <c r="K57" s="35" t="s">
        <v>217</v>
      </c>
      <c r="M57" s="35" t="s">
        <v>134</v>
      </c>
      <c r="O57" s="38" t="s">
        <v>218</v>
      </c>
      <c r="Y57" s="38">
        <v>8.1999999999999993</v>
      </c>
      <c r="Z57" s="38">
        <v>0.9</v>
      </c>
      <c r="AA57" s="37">
        <v>3</v>
      </c>
      <c r="AB57" s="78">
        <v>4</v>
      </c>
      <c r="AC57" s="38">
        <v>9.1999999999999993</v>
      </c>
      <c r="AD57" s="40"/>
      <c r="AS57" s="38">
        <v>3.3</v>
      </c>
      <c r="AX57" s="35">
        <v>0.25</v>
      </c>
    </row>
    <row r="58" spans="1:50">
      <c r="A58" s="99" t="s">
        <v>1958</v>
      </c>
      <c r="B58" s="35" t="s">
        <v>1979</v>
      </c>
      <c r="C58" s="98" t="s">
        <v>1984</v>
      </c>
      <c r="D58" s="48">
        <v>0.4201388888888889</v>
      </c>
      <c r="E58" s="23" t="s">
        <v>99</v>
      </c>
      <c r="F58" s="37">
        <v>0.22</v>
      </c>
      <c r="G58" s="38">
        <v>27.2</v>
      </c>
      <c r="H58" s="38">
        <v>24.7</v>
      </c>
      <c r="K58" s="35" t="s">
        <v>217</v>
      </c>
      <c r="M58" s="35" t="s">
        <v>134</v>
      </c>
      <c r="O58" s="38" t="s">
        <v>218</v>
      </c>
      <c r="Y58" s="38">
        <v>7.5</v>
      </c>
      <c r="Z58" s="38">
        <v>0.8</v>
      </c>
      <c r="AA58" s="37">
        <v>3.4</v>
      </c>
      <c r="AB58" s="78">
        <v>4</v>
      </c>
      <c r="AC58" s="38">
        <v>6.8</v>
      </c>
      <c r="AD58" s="40"/>
      <c r="AS58" s="38">
        <v>3.5</v>
      </c>
      <c r="AX58" s="35">
        <v>0.31</v>
      </c>
    </row>
    <row r="59" spans="1:50">
      <c r="A59" s="99" t="s">
        <v>1958</v>
      </c>
      <c r="B59" s="35" t="s">
        <v>1980</v>
      </c>
      <c r="C59" s="98" t="s">
        <v>1984</v>
      </c>
      <c r="D59" s="48">
        <v>0.58333333333333337</v>
      </c>
      <c r="E59" s="23" t="s">
        <v>99</v>
      </c>
      <c r="F59" s="37">
        <v>0.16</v>
      </c>
      <c r="G59" s="38">
        <v>30.3</v>
      </c>
      <c r="H59" s="38">
        <v>26.8</v>
      </c>
      <c r="K59" s="35" t="s">
        <v>217</v>
      </c>
      <c r="M59" s="35" t="s">
        <v>134</v>
      </c>
      <c r="O59" s="38" t="s">
        <v>112</v>
      </c>
      <c r="Y59" s="38">
        <v>9.3000000000000007</v>
      </c>
      <c r="Z59" s="38">
        <v>1</v>
      </c>
      <c r="AA59" s="37">
        <v>4.5</v>
      </c>
      <c r="AB59" s="78">
        <v>11</v>
      </c>
      <c r="AC59" s="38">
        <v>13.5</v>
      </c>
      <c r="AD59" s="40"/>
      <c r="AS59" s="38">
        <v>2.5</v>
      </c>
      <c r="AX59" s="35">
        <v>0.2</v>
      </c>
    </row>
    <row r="60" spans="1:50">
      <c r="A60" s="99" t="s">
        <v>1958</v>
      </c>
      <c r="B60" s="35" t="s">
        <v>1981</v>
      </c>
      <c r="C60" s="98" t="s">
        <v>1984</v>
      </c>
      <c r="D60" s="48">
        <v>0.34722222222222227</v>
      </c>
      <c r="E60" s="23" t="s">
        <v>99</v>
      </c>
      <c r="F60" s="37">
        <v>0.16</v>
      </c>
      <c r="G60" s="38">
        <v>23.8</v>
      </c>
      <c r="H60" s="38">
        <v>22.8</v>
      </c>
      <c r="K60" s="35" t="s">
        <v>217</v>
      </c>
      <c r="M60" s="35" t="s">
        <v>134</v>
      </c>
      <c r="O60" s="38" t="s">
        <v>218</v>
      </c>
      <c r="Y60" s="38">
        <v>8.4</v>
      </c>
      <c r="Z60" s="38">
        <v>0.7</v>
      </c>
      <c r="AA60" s="37">
        <v>2.2000000000000002</v>
      </c>
      <c r="AB60" s="78" t="s">
        <v>411</v>
      </c>
      <c r="AC60" s="38">
        <v>9.6</v>
      </c>
      <c r="AD60" s="40"/>
      <c r="AS60" s="38">
        <v>3.1</v>
      </c>
      <c r="AX60" s="35">
        <v>2.8000000000000001E-2</v>
      </c>
    </row>
    <row r="61" spans="1:50">
      <c r="A61" s="99" t="s">
        <v>1958</v>
      </c>
      <c r="B61" s="35" t="s">
        <v>1982</v>
      </c>
      <c r="C61" s="98" t="s">
        <v>1984</v>
      </c>
      <c r="D61" s="48">
        <v>0.4826388888888889</v>
      </c>
      <c r="E61" s="23" t="s">
        <v>99</v>
      </c>
      <c r="F61" s="37">
        <v>0.6</v>
      </c>
      <c r="G61" s="38">
        <v>29.3</v>
      </c>
      <c r="H61" s="38">
        <v>25.9</v>
      </c>
      <c r="K61" s="35" t="s">
        <v>217</v>
      </c>
      <c r="M61" s="35" t="s">
        <v>134</v>
      </c>
      <c r="O61" s="38" t="s">
        <v>168</v>
      </c>
      <c r="Y61" s="38">
        <v>8.6999999999999993</v>
      </c>
      <c r="Z61" s="38">
        <v>1</v>
      </c>
      <c r="AA61" s="37">
        <v>3</v>
      </c>
      <c r="AB61" s="78">
        <v>1</v>
      </c>
      <c r="AC61" s="38">
        <v>12.8</v>
      </c>
      <c r="AD61" s="40"/>
      <c r="AS61" s="38">
        <v>2.8</v>
      </c>
      <c r="AX61" s="35">
        <v>0.03</v>
      </c>
    </row>
    <row r="62" spans="1:50">
      <c r="A62" s="99" t="s">
        <v>1958</v>
      </c>
      <c r="B62" s="35" t="s">
        <v>1983</v>
      </c>
      <c r="C62" s="98" t="s">
        <v>1984</v>
      </c>
      <c r="D62" s="48">
        <v>0.55555555555555558</v>
      </c>
      <c r="E62" s="23" t="s">
        <v>99</v>
      </c>
      <c r="G62" s="38">
        <v>29.9</v>
      </c>
      <c r="H62" s="38">
        <v>26.9</v>
      </c>
      <c r="K62" s="35" t="s">
        <v>1959</v>
      </c>
      <c r="M62" s="35" t="s">
        <v>134</v>
      </c>
      <c r="O62" s="38" t="s">
        <v>168</v>
      </c>
      <c r="Y62" s="38"/>
      <c r="Z62" s="38"/>
      <c r="AB62" s="78"/>
      <c r="AD62" s="40"/>
      <c r="AS62" s="38"/>
    </row>
    <row r="63" spans="1:50">
      <c r="A63" s="99" t="s">
        <v>1958</v>
      </c>
      <c r="B63" s="35" t="s">
        <v>1961</v>
      </c>
      <c r="C63" s="13" t="s">
        <v>1986</v>
      </c>
      <c r="D63" s="48">
        <v>0.48958333333333331</v>
      </c>
      <c r="E63" s="23" t="s">
        <v>104</v>
      </c>
      <c r="F63" s="37">
        <v>0.21</v>
      </c>
      <c r="G63" s="38">
        <v>31.1</v>
      </c>
      <c r="H63" s="38">
        <v>27.2</v>
      </c>
      <c r="K63" s="35" t="s">
        <v>217</v>
      </c>
      <c r="M63" s="35">
        <v>92</v>
      </c>
      <c r="O63" s="38" t="s">
        <v>112</v>
      </c>
      <c r="Y63" s="38">
        <v>9.4</v>
      </c>
      <c r="Z63" s="38">
        <v>1.4</v>
      </c>
      <c r="AA63" s="38">
        <v>4.2</v>
      </c>
      <c r="AB63" s="78">
        <v>5</v>
      </c>
      <c r="AC63" s="38">
        <v>17</v>
      </c>
      <c r="AD63" s="40"/>
      <c r="AF63" s="78"/>
      <c r="AS63" s="38"/>
      <c r="AV63" s="38"/>
    </row>
    <row r="64" spans="1:50">
      <c r="A64" s="99" t="s">
        <v>1958</v>
      </c>
      <c r="B64" s="35" t="s">
        <v>1963</v>
      </c>
      <c r="C64" s="98" t="s">
        <v>1986</v>
      </c>
      <c r="D64" s="48">
        <v>0.3888888888888889</v>
      </c>
      <c r="E64" s="23" t="s">
        <v>104</v>
      </c>
      <c r="F64" s="37">
        <v>0.21</v>
      </c>
      <c r="G64" s="38">
        <v>26.4</v>
      </c>
      <c r="H64" s="38">
        <v>24.7</v>
      </c>
      <c r="K64" s="35" t="s">
        <v>217</v>
      </c>
      <c r="M64" s="35" t="s">
        <v>134</v>
      </c>
      <c r="O64" s="38" t="s">
        <v>112</v>
      </c>
      <c r="Y64" s="38">
        <v>8.1999999999999993</v>
      </c>
      <c r="Z64" s="38">
        <v>0.8</v>
      </c>
      <c r="AA64" s="38">
        <v>4.0999999999999996</v>
      </c>
      <c r="AB64" s="78">
        <v>4</v>
      </c>
      <c r="AC64" s="38">
        <v>9.8000000000000007</v>
      </c>
      <c r="AD64" s="40"/>
      <c r="AF64" s="78"/>
      <c r="AS64" s="38"/>
      <c r="AV64" s="38"/>
    </row>
    <row r="65" spans="1:84">
      <c r="A65" s="99" t="s">
        <v>1958</v>
      </c>
      <c r="B65" s="35" t="s">
        <v>1964</v>
      </c>
      <c r="C65" s="98" t="s">
        <v>1986</v>
      </c>
      <c r="D65" s="48">
        <v>0.40972222222222227</v>
      </c>
      <c r="E65" s="23" t="s">
        <v>104</v>
      </c>
      <c r="F65" s="37">
        <v>0.12</v>
      </c>
      <c r="G65" s="38">
        <v>27.1</v>
      </c>
      <c r="H65" s="38">
        <v>23.1</v>
      </c>
      <c r="K65" s="35" t="s">
        <v>217</v>
      </c>
      <c r="M65" s="35" t="s">
        <v>134</v>
      </c>
      <c r="O65" s="38" t="s">
        <v>112</v>
      </c>
      <c r="Y65" s="38">
        <v>8.5</v>
      </c>
      <c r="Z65" s="38">
        <v>1</v>
      </c>
      <c r="AA65" s="38">
        <v>2.7</v>
      </c>
      <c r="AB65" s="78">
        <v>1</v>
      </c>
      <c r="AC65" s="38">
        <v>11.1</v>
      </c>
      <c r="AD65" s="40"/>
      <c r="AF65" s="78"/>
      <c r="AS65" s="38"/>
      <c r="AV65" s="38"/>
      <c r="AX65" s="39"/>
      <c r="BM65" s="39"/>
    </row>
    <row r="66" spans="1:84">
      <c r="A66" s="99" t="s">
        <v>1958</v>
      </c>
      <c r="B66" s="35" t="s">
        <v>1965</v>
      </c>
      <c r="C66" s="98" t="s">
        <v>1986</v>
      </c>
      <c r="D66" s="48">
        <v>0.34375</v>
      </c>
      <c r="E66" s="23" t="s">
        <v>99</v>
      </c>
      <c r="F66" s="37">
        <v>0.03</v>
      </c>
      <c r="G66" s="38">
        <v>25.7</v>
      </c>
      <c r="H66" s="38">
        <v>22.4</v>
      </c>
      <c r="K66" s="35" t="s">
        <v>217</v>
      </c>
      <c r="M66" s="35" t="s">
        <v>134</v>
      </c>
      <c r="O66" s="38" t="s">
        <v>218</v>
      </c>
      <c r="Y66" s="38">
        <v>8.9</v>
      </c>
      <c r="Z66" s="38">
        <v>0.8</v>
      </c>
      <c r="AA66" s="38">
        <v>2.6</v>
      </c>
      <c r="AB66" s="78" t="s">
        <v>411</v>
      </c>
      <c r="AC66" s="38">
        <v>12.3</v>
      </c>
      <c r="AD66" s="40"/>
      <c r="AF66" s="78"/>
      <c r="AS66" s="38"/>
      <c r="AV66" s="38"/>
      <c r="AX66" s="39"/>
      <c r="CC66" s="38"/>
    </row>
    <row r="67" spans="1:84">
      <c r="A67" s="99" t="s">
        <v>1958</v>
      </c>
      <c r="B67" s="35" t="s">
        <v>1966</v>
      </c>
      <c r="C67" s="98" t="s">
        <v>1986</v>
      </c>
      <c r="D67" s="48">
        <v>0.30208333333333331</v>
      </c>
      <c r="E67" s="23" t="s">
        <v>99</v>
      </c>
      <c r="F67" s="37">
        <v>7.0000000000000007E-2</v>
      </c>
      <c r="G67" s="38">
        <v>25.4</v>
      </c>
      <c r="H67" s="38">
        <v>22.2</v>
      </c>
      <c r="K67" s="35" t="s">
        <v>217</v>
      </c>
      <c r="M67" s="35" t="s">
        <v>134</v>
      </c>
      <c r="O67" s="38" t="s">
        <v>218</v>
      </c>
      <c r="Y67" s="38">
        <v>8.3000000000000007</v>
      </c>
      <c r="Z67" s="38">
        <v>1.6</v>
      </c>
      <c r="AA67" s="38">
        <v>4</v>
      </c>
      <c r="AB67" s="78">
        <v>1</v>
      </c>
      <c r="AC67" s="38">
        <v>9.9</v>
      </c>
      <c r="AD67" s="40"/>
      <c r="AF67" s="78"/>
      <c r="AS67" s="38"/>
      <c r="AV67" s="38"/>
      <c r="BF67" s="78"/>
    </row>
    <row r="68" spans="1:84">
      <c r="A68" s="99" t="s">
        <v>1958</v>
      </c>
      <c r="B68" s="35" t="s">
        <v>1967</v>
      </c>
      <c r="C68" s="98" t="s">
        <v>1986</v>
      </c>
      <c r="D68" s="48">
        <v>0.46875</v>
      </c>
      <c r="E68" s="23" t="s">
        <v>104</v>
      </c>
      <c r="F68" s="37">
        <v>0.01</v>
      </c>
      <c r="G68" s="38">
        <v>30</v>
      </c>
      <c r="H68" s="38">
        <v>25.6</v>
      </c>
      <c r="K68" s="35" t="s">
        <v>217</v>
      </c>
      <c r="M68" s="35">
        <v>98</v>
      </c>
      <c r="O68" s="38" t="s">
        <v>218</v>
      </c>
      <c r="Y68" s="38">
        <v>7.6</v>
      </c>
      <c r="Z68" s="38">
        <v>0.5</v>
      </c>
      <c r="AA68" s="38">
        <v>3.3</v>
      </c>
      <c r="AB68" s="78">
        <v>1</v>
      </c>
      <c r="AC68" s="38">
        <v>8.9</v>
      </c>
      <c r="AD68" s="40"/>
      <c r="AF68" s="78"/>
      <c r="AS68" s="38"/>
      <c r="AV68" s="38"/>
      <c r="BF68" s="78"/>
    </row>
    <row r="69" spans="1:84">
      <c r="A69" s="99" t="s">
        <v>1958</v>
      </c>
      <c r="B69" s="35" t="s">
        <v>1961</v>
      </c>
      <c r="C69" s="98" t="s">
        <v>1005</v>
      </c>
      <c r="D69" s="48">
        <v>0.51736111111111105</v>
      </c>
      <c r="E69" s="23" t="s">
        <v>99</v>
      </c>
      <c r="F69" s="37">
        <v>0.32</v>
      </c>
      <c r="G69" s="38">
        <v>20.6</v>
      </c>
      <c r="H69" s="38">
        <v>21.2</v>
      </c>
      <c r="K69" s="35" t="s">
        <v>217</v>
      </c>
      <c r="M69" s="35" t="s">
        <v>134</v>
      </c>
      <c r="O69" s="38" t="s">
        <v>168</v>
      </c>
      <c r="Y69" s="38">
        <v>8.9</v>
      </c>
      <c r="Z69" s="38">
        <v>2.1</v>
      </c>
      <c r="AA69" s="38">
        <v>4.5</v>
      </c>
      <c r="AB69" s="78">
        <v>9</v>
      </c>
      <c r="AC69" s="38">
        <v>13.4</v>
      </c>
      <c r="AD69" s="40"/>
      <c r="AF69" s="78"/>
      <c r="AS69" s="38">
        <v>3.2</v>
      </c>
      <c r="AV69" s="38"/>
      <c r="AX69" s="35">
        <v>0.2</v>
      </c>
      <c r="BF69" s="78"/>
      <c r="BY69" s="35" t="s">
        <v>291</v>
      </c>
      <c r="BZ69" s="35" t="s">
        <v>106</v>
      </c>
      <c r="CA69" s="35" t="s">
        <v>292</v>
      </c>
    </row>
    <row r="70" spans="1:84">
      <c r="A70" s="99" t="s">
        <v>1958</v>
      </c>
      <c r="B70" s="35" t="s">
        <v>1963</v>
      </c>
      <c r="C70" s="98" t="s">
        <v>1005</v>
      </c>
      <c r="D70" s="48">
        <v>0.4201388888888889</v>
      </c>
      <c r="E70" s="23" t="s">
        <v>99</v>
      </c>
      <c r="F70" s="38">
        <v>0.22</v>
      </c>
      <c r="G70" s="38">
        <v>19.600000000000001</v>
      </c>
      <c r="H70" s="38">
        <v>21.5</v>
      </c>
      <c r="K70" s="35" t="s">
        <v>217</v>
      </c>
      <c r="M70" s="35" t="s">
        <v>134</v>
      </c>
      <c r="O70" s="38" t="s">
        <v>112</v>
      </c>
      <c r="Y70" s="38">
        <v>7.8</v>
      </c>
      <c r="Z70" s="38">
        <v>3.7</v>
      </c>
      <c r="AA70" s="38">
        <v>3.8</v>
      </c>
      <c r="AB70" s="78">
        <v>3</v>
      </c>
      <c r="AC70" s="38">
        <v>8.8000000000000007</v>
      </c>
      <c r="AD70" s="40"/>
      <c r="AF70" s="78"/>
      <c r="AS70" s="38">
        <v>4.0999999999999996</v>
      </c>
      <c r="AV70" s="38"/>
      <c r="AX70" s="39">
        <v>0.28000000000000003</v>
      </c>
      <c r="BF70" s="78"/>
      <c r="BY70" s="35" t="s">
        <v>291</v>
      </c>
      <c r="BZ70" s="35" t="s">
        <v>106</v>
      </c>
      <c r="CA70" s="35" t="s">
        <v>292</v>
      </c>
      <c r="CF70" s="76"/>
    </row>
    <row r="71" spans="1:84">
      <c r="A71" s="99" t="s">
        <v>1958</v>
      </c>
      <c r="B71" s="35" t="s">
        <v>1964</v>
      </c>
      <c r="C71" s="98" t="s">
        <v>1005</v>
      </c>
      <c r="D71" s="48">
        <v>0.43402777777777773</v>
      </c>
      <c r="E71" s="23" t="s">
        <v>99</v>
      </c>
      <c r="F71" s="37">
        <v>0.14000000000000001</v>
      </c>
      <c r="G71" s="38">
        <v>19.8</v>
      </c>
      <c r="H71" s="38">
        <v>19.100000000000001</v>
      </c>
      <c r="K71" s="35" t="s">
        <v>217</v>
      </c>
      <c r="M71" s="35" t="s">
        <v>134</v>
      </c>
      <c r="O71" s="38" t="s">
        <v>218</v>
      </c>
      <c r="Y71" s="38">
        <v>8.1999999999999993</v>
      </c>
      <c r="Z71" s="38">
        <v>1.6</v>
      </c>
      <c r="AA71" s="38">
        <v>2.2999999999999998</v>
      </c>
      <c r="AB71" s="78" t="s">
        <v>411</v>
      </c>
      <c r="AC71" s="38">
        <v>10.5</v>
      </c>
      <c r="AD71" s="40"/>
      <c r="AF71" s="78"/>
      <c r="AS71" s="38">
        <v>1.6</v>
      </c>
      <c r="AV71" s="38"/>
      <c r="AX71" s="35">
        <v>0.03</v>
      </c>
      <c r="BF71" s="78"/>
      <c r="BM71" s="76"/>
      <c r="BY71" s="35" t="s">
        <v>291</v>
      </c>
      <c r="BZ71" s="35" t="s">
        <v>106</v>
      </c>
      <c r="CA71" s="35" t="s">
        <v>292</v>
      </c>
    </row>
    <row r="72" spans="1:84">
      <c r="A72" s="99" t="s">
        <v>1958</v>
      </c>
      <c r="B72" s="35" t="s">
        <v>1965</v>
      </c>
      <c r="C72" s="98" t="s">
        <v>1005</v>
      </c>
      <c r="D72" s="48">
        <v>0.36805555555555558</v>
      </c>
      <c r="E72" s="23" t="s">
        <v>99</v>
      </c>
      <c r="F72" s="37">
        <v>7.0000000000000007E-2</v>
      </c>
      <c r="G72" s="38">
        <v>19.2</v>
      </c>
      <c r="H72" s="38">
        <v>18.2</v>
      </c>
      <c r="K72" s="35" t="s">
        <v>217</v>
      </c>
      <c r="M72" s="35" t="s">
        <v>134</v>
      </c>
      <c r="O72" s="38" t="s">
        <v>218</v>
      </c>
      <c r="Y72" s="38">
        <v>8.4</v>
      </c>
      <c r="Z72" s="38">
        <v>0.8</v>
      </c>
      <c r="AA72" s="38">
        <v>2.4</v>
      </c>
      <c r="AB72" s="78" t="s">
        <v>411</v>
      </c>
      <c r="AC72" s="38">
        <v>10.3</v>
      </c>
      <c r="AD72" s="40"/>
      <c r="AF72" s="78"/>
      <c r="AI72" s="76"/>
      <c r="AS72" s="38">
        <v>0.99</v>
      </c>
      <c r="AV72" s="38"/>
      <c r="AX72" s="35">
        <v>0.01</v>
      </c>
      <c r="BF72" s="78"/>
    </row>
    <row r="73" spans="1:84">
      <c r="A73" s="99" t="s">
        <v>1958</v>
      </c>
      <c r="B73" s="35" t="s">
        <v>1966</v>
      </c>
      <c r="C73" s="98" t="s">
        <v>1005</v>
      </c>
      <c r="D73" s="48">
        <v>0.45833333333333331</v>
      </c>
      <c r="E73" s="23" t="s">
        <v>99</v>
      </c>
      <c r="F73" s="37">
        <v>7.0000000000000007E-2</v>
      </c>
      <c r="G73" s="38">
        <v>20.3</v>
      </c>
      <c r="H73" s="38">
        <v>19.8</v>
      </c>
      <c r="K73" s="35" t="s">
        <v>217</v>
      </c>
      <c r="M73" s="35" t="s">
        <v>134</v>
      </c>
      <c r="O73" s="38" t="s">
        <v>218</v>
      </c>
      <c r="Y73" s="38">
        <v>9.1999999999999993</v>
      </c>
      <c r="Z73" s="38">
        <v>1.8</v>
      </c>
      <c r="AA73" s="38">
        <v>2.2999999999999998</v>
      </c>
      <c r="AB73" s="78" t="s">
        <v>411</v>
      </c>
      <c r="AC73" s="38">
        <v>15.6</v>
      </c>
      <c r="AD73" s="40"/>
      <c r="AF73" s="78"/>
      <c r="AH73" s="76"/>
      <c r="AI73" s="39"/>
      <c r="AS73" s="38">
        <v>3.9</v>
      </c>
      <c r="AV73" s="38"/>
      <c r="AX73" s="39">
        <v>2.4E-2</v>
      </c>
      <c r="BA73" s="78"/>
      <c r="BF73" s="78"/>
    </row>
    <row r="74" spans="1:84">
      <c r="A74" s="99" t="s">
        <v>1958</v>
      </c>
      <c r="B74" s="35" t="s">
        <v>1967</v>
      </c>
      <c r="C74" s="98" t="s">
        <v>1005</v>
      </c>
      <c r="D74" s="48">
        <v>0.47569444444444442</v>
      </c>
      <c r="E74" s="23" t="s">
        <v>99</v>
      </c>
      <c r="F74" s="37">
        <v>0.21</v>
      </c>
      <c r="G74" s="38">
        <v>20.8</v>
      </c>
      <c r="H74" s="38">
        <v>20.5</v>
      </c>
      <c r="K74" s="35" t="s">
        <v>217</v>
      </c>
      <c r="M74" s="35">
        <v>75</v>
      </c>
      <c r="O74" s="38" t="s">
        <v>168</v>
      </c>
      <c r="Y74" s="38">
        <v>7.7</v>
      </c>
      <c r="Z74" s="38">
        <v>1.4</v>
      </c>
      <c r="AA74" s="38">
        <v>4.5999999999999996</v>
      </c>
      <c r="AB74" s="78">
        <v>16</v>
      </c>
      <c r="AC74" s="38">
        <v>8.9</v>
      </c>
      <c r="AD74" s="40"/>
      <c r="AF74" s="78"/>
      <c r="AS74" s="38">
        <v>3</v>
      </c>
      <c r="AV74" s="38"/>
      <c r="AX74" s="39">
        <v>0.18</v>
      </c>
      <c r="CC74" s="38"/>
    </row>
    <row r="75" spans="1:84">
      <c r="A75" s="99" t="s">
        <v>1958</v>
      </c>
      <c r="B75" s="35" t="s">
        <v>1968</v>
      </c>
      <c r="C75" s="13" t="s">
        <v>1005</v>
      </c>
      <c r="D75" s="48">
        <v>0.4513888888888889</v>
      </c>
      <c r="E75" s="23" t="s">
        <v>99</v>
      </c>
      <c r="F75" s="37">
        <v>0.18</v>
      </c>
      <c r="G75" s="38">
        <v>19.600000000000001</v>
      </c>
      <c r="H75" s="38">
        <v>21.8</v>
      </c>
      <c r="K75" s="35" t="s">
        <v>217</v>
      </c>
      <c r="M75" s="35" t="s">
        <v>134</v>
      </c>
      <c r="O75" s="38" t="s">
        <v>218</v>
      </c>
      <c r="Y75" s="38">
        <v>8</v>
      </c>
      <c r="Z75" s="38">
        <v>2.2999999999999998</v>
      </c>
      <c r="AA75" s="37">
        <v>4.3</v>
      </c>
      <c r="AB75" s="78">
        <v>3</v>
      </c>
      <c r="AC75" s="38">
        <v>9.1</v>
      </c>
      <c r="AD75" s="40"/>
      <c r="AF75" s="78"/>
      <c r="AS75" s="38">
        <v>4.5</v>
      </c>
      <c r="AX75" s="35">
        <v>0.31</v>
      </c>
      <c r="BA75" s="38">
        <v>30</v>
      </c>
      <c r="BY75" s="35" t="s">
        <v>291</v>
      </c>
      <c r="BZ75" s="35" t="s">
        <v>106</v>
      </c>
      <c r="CA75" s="35" t="s">
        <v>292</v>
      </c>
    </row>
    <row r="76" spans="1:84">
      <c r="A76" s="99" t="s">
        <v>1958</v>
      </c>
      <c r="B76" s="35" t="s">
        <v>1969</v>
      </c>
      <c r="C76" s="98" t="s">
        <v>1005</v>
      </c>
      <c r="D76" s="48">
        <v>0.39583333333333331</v>
      </c>
      <c r="E76" s="23" t="s">
        <v>99</v>
      </c>
      <c r="F76" s="37">
        <v>0.1</v>
      </c>
      <c r="G76" s="38">
        <v>19.399999999999999</v>
      </c>
      <c r="H76" s="38">
        <v>20.399999999999999</v>
      </c>
      <c r="K76" s="35" t="s">
        <v>217</v>
      </c>
      <c r="M76" s="35" t="s">
        <v>134</v>
      </c>
      <c r="O76" s="38" t="s">
        <v>112</v>
      </c>
      <c r="Y76" s="38">
        <v>7.8</v>
      </c>
      <c r="Z76" s="38">
        <v>1.7</v>
      </c>
      <c r="AA76" s="37">
        <v>4</v>
      </c>
      <c r="AB76" s="78" t="s">
        <v>411</v>
      </c>
      <c r="AC76" s="38">
        <v>7.4</v>
      </c>
      <c r="AD76" s="40"/>
      <c r="AS76" s="38">
        <v>3.9</v>
      </c>
      <c r="AX76" s="35">
        <v>0.23</v>
      </c>
      <c r="BA76" s="38">
        <v>21</v>
      </c>
      <c r="BY76" s="35" t="s">
        <v>291</v>
      </c>
      <c r="BZ76" s="35" t="s">
        <v>106</v>
      </c>
      <c r="CA76" s="35" t="s">
        <v>292</v>
      </c>
    </row>
    <row r="77" spans="1:84">
      <c r="A77" s="99" t="s">
        <v>1958</v>
      </c>
      <c r="B77" s="35" t="s">
        <v>1970</v>
      </c>
      <c r="C77" s="98" t="s">
        <v>1005</v>
      </c>
      <c r="D77" s="48">
        <v>0.37847222222222227</v>
      </c>
      <c r="E77" s="23" t="s">
        <v>99</v>
      </c>
      <c r="F77" s="37">
        <v>0.04</v>
      </c>
      <c r="G77" s="38">
        <v>19.3</v>
      </c>
      <c r="H77" s="38">
        <v>20.8</v>
      </c>
      <c r="K77" s="35" t="s">
        <v>217</v>
      </c>
      <c r="M77" s="35" t="s">
        <v>134</v>
      </c>
      <c r="O77" s="38" t="s">
        <v>112</v>
      </c>
      <c r="Y77" s="38">
        <v>8.1999999999999993</v>
      </c>
      <c r="Z77" s="38">
        <v>1.5</v>
      </c>
      <c r="AA77" s="37">
        <v>2.9</v>
      </c>
      <c r="AB77" s="78">
        <v>1</v>
      </c>
      <c r="AC77" s="38">
        <v>8.6999999999999993</v>
      </c>
      <c r="AD77" s="40"/>
      <c r="AS77" s="38">
        <v>3.1</v>
      </c>
      <c r="AX77" s="35">
        <v>0.11</v>
      </c>
      <c r="BA77" s="38">
        <v>13</v>
      </c>
    </row>
    <row r="78" spans="1:84">
      <c r="A78" s="99" t="s">
        <v>1958</v>
      </c>
      <c r="B78" s="35" t="s">
        <v>1971</v>
      </c>
      <c r="C78" s="98" t="s">
        <v>1005</v>
      </c>
      <c r="D78" s="48">
        <v>0.31944444444444448</v>
      </c>
      <c r="E78" s="23" t="s">
        <v>99</v>
      </c>
      <c r="F78" s="37">
        <v>0.08</v>
      </c>
      <c r="G78" s="38">
        <v>19.100000000000001</v>
      </c>
      <c r="H78" s="38">
        <v>18.5</v>
      </c>
      <c r="K78" s="35" t="s">
        <v>217</v>
      </c>
      <c r="M78" s="35" t="s">
        <v>134</v>
      </c>
      <c r="O78" s="38" t="s">
        <v>218</v>
      </c>
      <c r="Y78" s="38">
        <v>7.8</v>
      </c>
      <c r="Z78" s="38">
        <v>0.8</v>
      </c>
      <c r="AA78" s="37">
        <v>2.1</v>
      </c>
      <c r="AB78" s="78" t="s">
        <v>411</v>
      </c>
      <c r="AC78" s="38">
        <v>8.1</v>
      </c>
      <c r="AD78" s="40"/>
      <c r="AS78" s="38">
        <v>2</v>
      </c>
      <c r="AX78" s="35">
        <v>2.1999999999999999E-2</v>
      </c>
    </row>
    <row r="79" spans="1:84">
      <c r="A79" s="99" t="s">
        <v>1958</v>
      </c>
      <c r="B79" s="35" t="s">
        <v>1972</v>
      </c>
      <c r="C79" s="98" t="s">
        <v>1005</v>
      </c>
      <c r="D79" s="48">
        <v>0.44791666666666669</v>
      </c>
      <c r="E79" s="23" t="s">
        <v>99</v>
      </c>
      <c r="F79" s="37">
        <v>0.17</v>
      </c>
      <c r="G79" s="38">
        <v>20</v>
      </c>
      <c r="H79" s="38">
        <v>19.399999999999999</v>
      </c>
      <c r="K79" s="35" t="s">
        <v>217</v>
      </c>
      <c r="M79" s="35" t="s">
        <v>134</v>
      </c>
      <c r="O79" s="38" t="s">
        <v>218</v>
      </c>
      <c r="Y79" s="38">
        <v>8</v>
      </c>
      <c r="Z79" s="38">
        <v>1.4</v>
      </c>
      <c r="AA79" s="37">
        <v>2.2000000000000002</v>
      </c>
      <c r="AB79" s="78" t="s">
        <v>411</v>
      </c>
      <c r="AC79" s="38">
        <v>9.6</v>
      </c>
      <c r="AD79" s="40"/>
      <c r="AS79" s="38">
        <v>3.2</v>
      </c>
      <c r="AX79" s="35">
        <v>1.9E-2</v>
      </c>
    </row>
    <row r="80" spans="1:84">
      <c r="A80" s="99" t="s">
        <v>1958</v>
      </c>
      <c r="B80" s="35" t="s">
        <v>1973</v>
      </c>
      <c r="C80" s="98" t="s">
        <v>1005</v>
      </c>
      <c r="D80" s="48">
        <v>0.48958333333333331</v>
      </c>
      <c r="E80" s="23" t="s">
        <v>99</v>
      </c>
      <c r="F80" s="37">
        <v>0.4</v>
      </c>
      <c r="G80" s="38">
        <v>20.7</v>
      </c>
      <c r="H80" s="38">
        <v>20.7</v>
      </c>
      <c r="K80" s="35" t="s">
        <v>217</v>
      </c>
      <c r="M80" s="35" t="s">
        <v>134</v>
      </c>
      <c r="O80" s="38" t="s">
        <v>218</v>
      </c>
      <c r="Y80" s="38">
        <v>8.5</v>
      </c>
      <c r="Z80" s="38">
        <v>1.4</v>
      </c>
      <c r="AA80" s="37">
        <v>4.5</v>
      </c>
      <c r="AB80" s="78">
        <v>2</v>
      </c>
      <c r="AC80" s="38">
        <v>15.5</v>
      </c>
      <c r="AD80" s="40"/>
      <c r="AS80" s="38">
        <v>7.2</v>
      </c>
      <c r="AX80" s="35">
        <v>0.28000000000000003</v>
      </c>
    </row>
    <row r="81" spans="1:79">
      <c r="A81" s="99" t="s">
        <v>1958</v>
      </c>
      <c r="B81" s="35" t="s">
        <v>1974</v>
      </c>
      <c r="C81" s="98" t="s">
        <v>1005</v>
      </c>
      <c r="D81" s="48">
        <v>0.34375</v>
      </c>
      <c r="E81" s="23" t="s">
        <v>99</v>
      </c>
      <c r="F81" s="37">
        <v>0.08</v>
      </c>
      <c r="G81" s="38">
        <v>19.5</v>
      </c>
      <c r="H81" s="38">
        <v>18.5</v>
      </c>
      <c r="K81" s="35" t="s">
        <v>217</v>
      </c>
      <c r="M81" s="35" t="s">
        <v>134</v>
      </c>
      <c r="O81" s="38" t="s">
        <v>218</v>
      </c>
      <c r="Y81" s="38">
        <v>7.8</v>
      </c>
      <c r="Z81" s="38">
        <v>1</v>
      </c>
      <c r="AA81" s="37">
        <v>2.2999999999999998</v>
      </c>
      <c r="AB81" s="78">
        <v>2</v>
      </c>
      <c r="AC81" s="38">
        <v>8.6</v>
      </c>
      <c r="AD81" s="40"/>
      <c r="AS81" s="38">
        <v>1.8</v>
      </c>
      <c r="AX81" s="39">
        <v>2.7E-2</v>
      </c>
    </row>
    <row r="82" spans="1:79">
      <c r="A82" s="99" t="s">
        <v>1958</v>
      </c>
      <c r="B82" s="35" t="s">
        <v>1983</v>
      </c>
      <c r="C82" s="98" t="s">
        <v>1005</v>
      </c>
      <c r="D82" s="48">
        <v>0.5</v>
      </c>
      <c r="E82" s="23" t="s">
        <v>99</v>
      </c>
      <c r="G82" s="38">
        <v>20.7</v>
      </c>
      <c r="H82" s="38">
        <v>23.7</v>
      </c>
      <c r="K82" s="35" t="s">
        <v>1959</v>
      </c>
      <c r="M82" s="35" t="s">
        <v>134</v>
      </c>
      <c r="O82" s="38" t="s">
        <v>168</v>
      </c>
      <c r="Y82" s="38"/>
      <c r="Z82" s="38"/>
      <c r="AB82" s="78"/>
      <c r="AD82" s="40"/>
      <c r="AS82" s="38"/>
      <c r="BY82" s="35" t="s">
        <v>291</v>
      </c>
      <c r="BZ82" s="35" t="s">
        <v>106</v>
      </c>
      <c r="CA82" s="35" t="s">
        <v>292</v>
      </c>
    </row>
    <row r="83" spans="1:79">
      <c r="A83" s="99" t="s">
        <v>1958</v>
      </c>
      <c r="B83" s="35" t="s">
        <v>1961</v>
      </c>
      <c r="C83" s="98" t="s">
        <v>1987</v>
      </c>
      <c r="D83" s="48">
        <v>0.49305555555555558</v>
      </c>
      <c r="E83" s="23" t="s">
        <v>99</v>
      </c>
      <c r="F83" s="37">
        <v>0.34</v>
      </c>
      <c r="G83" s="38">
        <v>17.600000000000001</v>
      </c>
      <c r="H83" s="38">
        <v>14.8</v>
      </c>
      <c r="K83" s="35" t="s">
        <v>217</v>
      </c>
      <c r="M83" s="35" t="s">
        <v>134</v>
      </c>
      <c r="O83" s="38" t="s">
        <v>218</v>
      </c>
      <c r="Y83" s="38">
        <v>9.1</v>
      </c>
      <c r="Z83" s="38">
        <v>1.4</v>
      </c>
      <c r="AA83" s="37">
        <v>2.2999999999999998</v>
      </c>
      <c r="AB83" s="78">
        <v>2</v>
      </c>
      <c r="AC83" s="38">
        <v>14.9</v>
      </c>
      <c r="AD83" s="40"/>
      <c r="AS83" s="38"/>
    </row>
    <row r="84" spans="1:79">
      <c r="A84" s="99" t="s">
        <v>1958</v>
      </c>
      <c r="B84" s="35" t="s">
        <v>1963</v>
      </c>
      <c r="C84" s="98" t="s">
        <v>1987</v>
      </c>
      <c r="D84" s="48">
        <v>0.375</v>
      </c>
      <c r="E84" s="23" t="s">
        <v>104</v>
      </c>
      <c r="F84" s="37">
        <v>0.26</v>
      </c>
      <c r="G84" s="38">
        <v>12.6</v>
      </c>
      <c r="H84" s="38">
        <v>14.1</v>
      </c>
      <c r="K84" s="35" t="s">
        <v>217</v>
      </c>
      <c r="M84" s="35" t="s">
        <v>134</v>
      </c>
      <c r="O84" s="38" t="s">
        <v>218</v>
      </c>
      <c r="Y84" s="38">
        <v>7.6</v>
      </c>
      <c r="Z84" s="38">
        <v>1.4</v>
      </c>
      <c r="AA84" s="37">
        <v>2.2999999999999998</v>
      </c>
      <c r="AB84" s="78">
        <v>4</v>
      </c>
      <c r="AC84" s="38">
        <v>10.3</v>
      </c>
      <c r="AD84" s="40"/>
      <c r="AS84" s="38"/>
    </row>
    <row r="85" spans="1:79">
      <c r="A85" s="99" t="s">
        <v>1958</v>
      </c>
      <c r="B85" s="35" t="s">
        <v>1964</v>
      </c>
      <c r="C85" s="98" t="s">
        <v>1987</v>
      </c>
      <c r="D85" s="48">
        <v>0.39583333333333331</v>
      </c>
      <c r="E85" s="23" t="s">
        <v>104</v>
      </c>
      <c r="F85" s="37">
        <v>0.18</v>
      </c>
      <c r="G85" s="38">
        <v>14</v>
      </c>
      <c r="H85" s="38">
        <v>13.9</v>
      </c>
      <c r="K85" s="35" t="s">
        <v>217</v>
      </c>
      <c r="M85" s="35" t="s">
        <v>134</v>
      </c>
      <c r="O85" s="38" t="s">
        <v>218</v>
      </c>
      <c r="Y85" s="38">
        <v>8</v>
      </c>
      <c r="Z85" s="38">
        <v>1</v>
      </c>
      <c r="AA85" s="37">
        <v>1.6</v>
      </c>
      <c r="AB85" s="78">
        <v>1</v>
      </c>
      <c r="AC85" s="38">
        <v>11</v>
      </c>
      <c r="AD85" s="40"/>
      <c r="AS85" s="38"/>
    </row>
    <row r="86" spans="1:79">
      <c r="A86" s="99" t="s">
        <v>1958</v>
      </c>
      <c r="B86" s="35" t="s">
        <v>1965</v>
      </c>
      <c r="C86" s="98" t="s">
        <v>1987</v>
      </c>
      <c r="D86" s="48">
        <v>0.3611111111111111</v>
      </c>
      <c r="E86" s="23" t="s">
        <v>104</v>
      </c>
      <c r="F86" s="37">
        <v>7.0000000000000007E-2</v>
      </c>
      <c r="G86" s="38">
        <v>12.5</v>
      </c>
      <c r="H86" s="38">
        <v>14</v>
      </c>
      <c r="K86" s="35" t="s">
        <v>217</v>
      </c>
      <c r="M86" s="35" t="s">
        <v>134</v>
      </c>
      <c r="O86" s="38" t="s">
        <v>218</v>
      </c>
      <c r="Y86" s="38">
        <v>9</v>
      </c>
      <c r="Z86" s="38">
        <v>1</v>
      </c>
      <c r="AA86" s="37">
        <v>2</v>
      </c>
      <c r="AB86" s="78" t="s">
        <v>411</v>
      </c>
      <c r="AC86" s="38">
        <v>13.5</v>
      </c>
      <c r="AD86" s="40"/>
      <c r="AS86" s="38"/>
    </row>
    <row r="87" spans="1:79">
      <c r="A87" s="99" t="s">
        <v>1958</v>
      </c>
      <c r="B87" s="35" t="s">
        <v>1966</v>
      </c>
      <c r="C87" s="13" t="s">
        <v>1987</v>
      </c>
      <c r="D87" s="48">
        <v>0.30208333333333331</v>
      </c>
      <c r="E87" s="23" t="s">
        <v>104</v>
      </c>
      <c r="F87" s="37">
        <v>0.25</v>
      </c>
      <c r="G87" s="38">
        <v>11.5</v>
      </c>
      <c r="H87" s="38">
        <v>13.4</v>
      </c>
      <c r="K87" s="35" t="s">
        <v>217</v>
      </c>
      <c r="M87" s="35" t="s">
        <v>134</v>
      </c>
      <c r="O87" s="38" t="s">
        <v>218</v>
      </c>
      <c r="Y87" s="38">
        <v>8.1</v>
      </c>
      <c r="Z87" s="38">
        <v>1.2</v>
      </c>
      <c r="AA87" s="37">
        <v>1.3</v>
      </c>
      <c r="AB87" s="78">
        <v>1</v>
      </c>
      <c r="AC87" s="38">
        <v>11</v>
      </c>
      <c r="AD87" s="40"/>
      <c r="AS87" s="38"/>
    </row>
    <row r="88" spans="1:79">
      <c r="A88" s="99" t="s">
        <v>1958</v>
      </c>
      <c r="B88" s="35" t="s">
        <v>1967</v>
      </c>
      <c r="C88" s="98" t="s">
        <v>1987</v>
      </c>
      <c r="D88" s="48">
        <v>0.50694444444444442</v>
      </c>
      <c r="E88" s="23" t="s">
        <v>99</v>
      </c>
      <c r="F88" s="37">
        <v>0.24</v>
      </c>
      <c r="G88" s="38">
        <v>18</v>
      </c>
      <c r="H88" s="38">
        <v>14.6</v>
      </c>
      <c r="K88" s="35" t="s">
        <v>217</v>
      </c>
      <c r="M88" s="35" t="s">
        <v>134</v>
      </c>
      <c r="O88" s="38" t="s">
        <v>218</v>
      </c>
      <c r="Y88" s="38">
        <v>8</v>
      </c>
      <c r="Z88" s="38">
        <v>1.1000000000000001</v>
      </c>
      <c r="AA88" s="37">
        <v>2.4</v>
      </c>
      <c r="AB88" s="78">
        <v>5</v>
      </c>
      <c r="AC88" s="38">
        <v>11.6</v>
      </c>
      <c r="AD88" s="40"/>
      <c r="AS88" s="38"/>
    </row>
    <row r="89" spans="1:79">
      <c r="A89" s="99" t="s">
        <v>1958</v>
      </c>
      <c r="B89" s="35" t="s">
        <v>1976</v>
      </c>
      <c r="C89" s="98" t="s">
        <v>1987</v>
      </c>
      <c r="D89" s="48">
        <v>0.43402777777777773</v>
      </c>
      <c r="E89" s="23" t="s">
        <v>104</v>
      </c>
      <c r="F89" s="37">
        <v>0.54</v>
      </c>
      <c r="G89" s="38">
        <v>14.5</v>
      </c>
      <c r="H89" s="38">
        <v>14.6</v>
      </c>
      <c r="K89" s="35" t="s">
        <v>1959</v>
      </c>
      <c r="M89" s="35" t="s">
        <v>134</v>
      </c>
      <c r="O89" s="38" t="s">
        <v>112</v>
      </c>
      <c r="Y89" s="38">
        <v>7.5</v>
      </c>
      <c r="Z89" s="38">
        <v>1.2</v>
      </c>
      <c r="AA89" s="37">
        <v>2.2999999999999998</v>
      </c>
      <c r="AB89" s="78">
        <v>4</v>
      </c>
      <c r="AC89" s="38">
        <v>9.5</v>
      </c>
      <c r="AD89" s="40"/>
      <c r="AS89" s="38">
        <v>3.5</v>
      </c>
      <c r="AX89" s="35">
        <v>0.2</v>
      </c>
    </row>
    <row r="90" spans="1:79">
      <c r="A90" s="99" t="s">
        <v>1958</v>
      </c>
      <c r="B90" s="35" t="s">
        <v>1977</v>
      </c>
      <c r="C90" s="98" t="s">
        <v>1987</v>
      </c>
      <c r="D90" s="48">
        <v>0.4236111111111111</v>
      </c>
      <c r="E90" s="23" t="s">
        <v>104</v>
      </c>
      <c r="F90" s="37">
        <v>0.08</v>
      </c>
      <c r="G90" s="38">
        <v>14.5</v>
      </c>
      <c r="H90" s="38">
        <v>15</v>
      </c>
      <c r="K90" s="35" t="s">
        <v>217</v>
      </c>
      <c r="M90" s="35" t="s">
        <v>134</v>
      </c>
      <c r="O90" s="38" t="s">
        <v>218</v>
      </c>
      <c r="Y90" s="38">
        <v>8.1999999999999993</v>
      </c>
      <c r="Z90" s="38">
        <v>0.8</v>
      </c>
      <c r="AA90" s="37">
        <v>0.9</v>
      </c>
      <c r="AB90" s="78">
        <v>1</v>
      </c>
      <c r="AC90" s="38">
        <v>10.9</v>
      </c>
      <c r="AD90" s="40"/>
      <c r="AS90" s="38">
        <v>1.1000000000000001</v>
      </c>
      <c r="AX90" s="35">
        <v>5.0999999999999997E-2</v>
      </c>
    </row>
    <row r="91" spans="1:79">
      <c r="A91" s="99" t="s">
        <v>1958</v>
      </c>
      <c r="B91" s="35" t="s">
        <v>1978</v>
      </c>
      <c r="C91" s="98" t="s">
        <v>1987</v>
      </c>
      <c r="D91" s="48">
        <v>0.40277777777777773</v>
      </c>
      <c r="E91" s="23" t="s">
        <v>104</v>
      </c>
      <c r="F91" s="37">
        <v>0.37</v>
      </c>
      <c r="G91" s="38">
        <v>14</v>
      </c>
      <c r="H91" s="38">
        <v>14.6</v>
      </c>
      <c r="K91" s="35" t="s">
        <v>217</v>
      </c>
      <c r="M91" s="35">
        <v>88</v>
      </c>
      <c r="O91" s="38" t="s">
        <v>218</v>
      </c>
      <c r="Y91" s="38">
        <v>8</v>
      </c>
      <c r="Z91" s="38">
        <v>1.1000000000000001</v>
      </c>
      <c r="AA91" s="37">
        <v>2.2999999999999998</v>
      </c>
      <c r="AB91" s="78">
        <v>5</v>
      </c>
      <c r="AC91" s="38">
        <v>11</v>
      </c>
      <c r="AD91" s="40"/>
      <c r="AS91" s="38">
        <v>3.2</v>
      </c>
      <c r="AX91" s="35">
        <v>0.17</v>
      </c>
      <c r="BS91" s="76"/>
    </row>
    <row r="92" spans="1:79">
      <c r="A92" s="99" t="s">
        <v>1958</v>
      </c>
      <c r="B92" s="35" t="s">
        <v>1979</v>
      </c>
      <c r="C92" s="98" t="s">
        <v>1987</v>
      </c>
      <c r="D92" s="48">
        <v>0.38541666666666669</v>
      </c>
      <c r="E92" s="23" t="s">
        <v>104</v>
      </c>
      <c r="F92" s="37">
        <v>0.2</v>
      </c>
      <c r="G92" s="38">
        <v>12.7</v>
      </c>
      <c r="H92" s="38">
        <v>14.8</v>
      </c>
      <c r="K92" s="35" t="s">
        <v>217</v>
      </c>
      <c r="M92" s="35">
        <v>93</v>
      </c>
      <c r="O92" s="38" t="s">
        <v>218</v>
      </c>
      <c r="Y92" s="38">
        <v>7.6</v>
      </c>
      <c r="Z92" s="38">
        <v>1.4</v>
      </c>
      <c r="AA92" s="37">
        <v>2.2000000000000002</v>
      </c>
      <c r="AB92" s="78">
        <v>7</v>
      </c>
      <c r="AC92" s="38">
        <v>9.5</v>
      </c>
      <c r="AD92" s="40"/>
      <c r="AS92" s="38">
        <v>3.5</v>
      </c>
      <c r="AX92" s="35">
        <v>0.19</v>
      </c>
    </row>
    <row r="93" spans="1:79">
      <c r="A93" s="99" t="s">
        <v>1958</v>
      </c>
      <c r="B93" s="35" t="s">
        <v>1980</v>
      </c>
      <c r="C93" s="98" t="s">
        <v>1987</v>
      </c>
      <c r="D93" s="48">
        <v>0.52430555555555558</v>
      </c>
      <c r="E93" s="23" t="s">
        <v>99</v>
      </c>
      <c r="F93" s="37">
        <v>0.09</v>
      </c>
      <c r="G93" s="38">
        <v>17.8</v>
      </c>
      <c r="H93" s="38">
        <v>15.2</v>
      </c>
      <c r="K93" s="35" t="s">
        <v>217</v>
      </c>
      <c r="M93" s="35" t="s">
        <v>134</v>
      </c>
      <c r="O93" s="38" t="s">
        <v>218</v>
      </c>
      <c r="Y93" s="38">
        <v>9</v>
      </c>
      <c r="Z93" s="38">
        <v>1.1000000000000001</v>
      </c>
      <c r="AA93" s="37">
        <v>2.4</v>
      </c>
      <c r="AB93" s="78">
        <v>5</v>
      </c>
      <c r="AC93" s="38">
        <v>14.1</v>
      </c>
      <c r="AD93" s="40"/>
      <c r="AS93" s="38">
        <v>2.7</v>
      </c>
      <c r="AX93" s="35">
        <v>0.13</v>
      </c>
    </row>
    <row r="94" spans="1:79">
      <c r="A94" s="99" t="s">
        <v>1958</v>
      </c>
      <c r="B94" s="35" t="s">
        <v>1981</v>
      </c>
      <c r="C94" s="98" t="s">
        <v>1987</v>
      </c>
      <c r="D94" s="48">
        <v>0.33333333333333331</v>
      </c>
      <c r="E94" s="23" t="s">
        <v>104</v>
      </c>
      <c r="F94" s="37">
        <v>0.16</v>
      </c>
      <c r="G94" s="38">
        <v>13.6</v>
      </c>
      <c r="H94" s="38">
        <v>14.4</v>
      </c>
      <c r="K94" s="35" t="s">
        <v>217</v>
      </c>
      <c r="M94" s="35" t="s">
        <v>134</v>
      </c>
      <c r="O94" s="38" t="s">
        <v>218</v>
      </c>
      <c r="Y94" s="38">
        <v>8.1999999999999993</v>
      </c>
      <c r="Z94" s="38">
        <v>1</v>
      </c>
      <c r="AA94" s="37">
        <v>1.5</v>
      </c>
      <c r="AB94" s="78" t="s">
        <v>411</v>
      </c>
      <c r="AC94" s="38">
        <v>10.8</v>
      </c>
      <c r="AD94" s="40"/>
      <c r="AS94" s="38">
        <v>4.0999999999999996</v>
      </c>
      <c r="AX94" s="35">
        <v>2.1000000000000001E-2</v>
      </c>
    </row>
    <row r="95" spans="1:79">
      <c r="A95" s="99" t="s">
        <v>1958</v>
      </c>
      <c r="B95" s="35" t="s">
        <v>1982</v>
      </c>
      <c r="C95" s="98" t="s">
        <v>1987</v>
      </c>
      <c r="D95" s="48">
        <v>0.44791666666666669</v>
      </c>
      <c r="E95" s="23" t="s">
        <v>104</v>
      </c>
      <c r="F95" s="37">
        <v>0.55000000000000004</v>
      </c>
      <c r="G95" s="38">
        <v>14.3</v>
      </c>
      <c r="H95" s="38">
        <v>14.4</v>
      </c>
      <c r="K95" s="35" t="s">
        <v>217</v>
      </c>
      <c r="M95" s="35" t="s">
        <v>134</v>
      </c>
      <c r="O95" s="38" t="s">
        <v>1985</v>
      </c>
      <c r="Y95" s="38">
        <v>8.4</v>
      </c>
      <c r="Z95" s="38">
        <v>1.4</v>
      </c>
      <c r="AA95" s="37">
        <v>2</v>
      </c>
      <c r="AB95" s="78">
        <v>1</v>
      </c>
      <c r="AC95" s="38">
        <v>13.3</v>
      </c>
      <c r="AD95" s="40"/>
      <c r="AS95" s="38">
        <v>3.8</v>
      </c>
      <c r="AX95" s="35">
        <v>2.1999999999999999E-2</v>
      </c>
    </row>
    <row r="96" spans="1:79">
      <c r="A96" s="99" t="s">
        <v>1958</v>
      </c>
      <c r="B96" s="35" t="s">
        <v>1961</v>
      </c>
      <c r="C96" s="98" t="s">
        <v>1011</v>
      </c>
      <c r="D96" s="48">
        <v>0.47916666666666669</v>
      </c>
      <c r="E96" s="23" t="s">
        <v>338</v>
      </c>
      <c r="F96" s="37">
        <v>0.31</v>
      </c>
      <c r="G96" s="38">
        <v>10.5</v>
      </c>
      <c r="H96" s="38">
        <v>10.4</v>
      </c>
      <c r="K96" s="35" t="s">
        <v>217</v>
      </c>
      <c r="M96" s="35" t="s">
        <v>134</v>
      </c>
      <c r="O96" s="38" t="s">
        <v>112</v>
      </c>
      <c r="Y96" s="38">
        <v>8.8000000000000007</v>
      </c>
      <c r="Z96" s="38">
        <v>1.1000000000000001</v>
      </c>
      <c r="AA96" s="37">
        <v>3.9</v>
      </c>
      <c r="AB96" s="78">
        <v>3</v>
      </c>
      <c r="AC96" s="38">
        <v>14.8</v>
      </c>
      <c r="AD96" s="40"/>
      <c r="AS96" s="38">
        <v>3.5</v>
      </c>
      <c r="AX96" s="35">
        <v>0.15</v>
      </c>
    </row>
    <row r="97" spans="1:82">
      <c r="A97" s="99" t="s">
        <v>1958</v>
      </c>
      <c r="B97" s="35" t="s">
        <v>1963</v>
      </c>
      <c r="C97" s="98" t="s">
        <v>1011</v>
      </c>
      <c r="D97" s="48">
        <v>0.39583333333333331</v>
      </c>
      <c r="E97" s="23" t="s">
        <v>338</v>
      </c>
      <c r="F97" s="37">
        <v>0.05</v>
      </c>
      <c r="G97" s="38">
        <v>6.6</v>
      </c>
      <c r="H97" s="38">
        <v>9.6</v>
      </c>
      <c r="K97" s="35" t="s">
        <v>217</v>
      </c>
      <c r="M97" s="35" t="s">
        <v>134</v>
      </c>
      <c r="O97" s="38" t="s">
        <v>218</v>
      </c>
      <c r="Y97" s="38">
        <v>8</v>
      </c>
      <c r="Z97" s="38">
        <v>0.8</v>
      </c>
      <c r="AA97" s="37">
        <v>4.0999999999999996</v>
      </c>
      <c r="AB97" s="78" t="s">
        <v>411</v>
      </c>
      <c r="AC97" s="38">
        <v>12.7</v>
      </c>
      <c r="AD97" s="40"/>
      <c r="AS97" s="38">
        <v>4.9000000000000004</v>
      </c>
      <c r="AX97" s="35">
        <v>0.23</v>
      </c>
    </row>
    <row r="98" spans="1:82">
      <c r="A98" s="99" t="s">
        <v>1958</v>
      </c>
      <c r="B98" s="35" t="s">
        <v>1964</v>
      </c>
      <c r="C98" s="98" t="s">
        <v>1011</v>
      </c>
      <c r="D98" s="48">
        <v>0.41319444444444442</v>
      </c>
      <c r="E98" s="23" t="s">
        <v>338</v>
      </c>
      <c r="F98" s="37">
        <v>0.12</v>
      </c>
      <c r="G98" s="38">
        <v>6.9</v>
      </c>
      <c r="H98" s="38">
        <v>9.8000000000000007</v>
      </c>
      <c r="K98" s="35" t="s">
        <v>217</v>
      </c>
      <c r="M98" s="35" t="s">
        <v>134</v>
      </c>
      <c r="O98" s="38" t="s">
        <v>218</v>
      </c>
      <c r="Y98" s="38">
        <v>8</v>
      </c>
      <c r="Z98" s="38">
        <v>1.1000000000000001</v>
      </c>
      <c r="AA98" s="37">
        <v>2.5</v>
      </c>
      <c r="AB98" s="78">
        <v>1</v>
      </c>
      <c r="AC98" s="38">
        <v>11.3</v>
      </c>
      <c r="AD98" s="40"/>
      <c r="AS98" s="38">
        <v>1.9</v>
      </c>
      <c r="AX98" s="35">
        <v>3.6999999999999998E-2</v>
      </c>
    </row>
    <row r="99" spans="1:82">
      <c r="A99" s="99" t="s">
        <v>1958</v>
      </c>
      <c r="B99" s="35" t="s">
        <v>1965</v>
      </c>
      <c r="C99" s="13" t="s">
        <v>1011</v>
      </c>
      <c r="D99" s="48">
        <v>0.34375</v>
      </c>
      <c r="E99" s="23" t="s">
        <v>338</v>
      </c>
      <c r="F99" s="37">
        <v>0.02</v>
      </c>
      <c r="G99" s="38">
        <v>6.6</v>
      </c>
      <c r="H99" s="38">
        <v>7.3</v>
      </c>
      <c r="K99" s="35" t="s">
        <v>217</v>
      </c>
      <c r="M99" s="35" t="s">
        <v>134</v>
      </c>
      <c r="O99" s="38" t="s">
        <v>218</v>
      </c>
      <c r="Y99" s="38">
        <v>8.4</v>
      </c>
      <c r="Z99" s="38">
        <v>0.7</v>
      </c>
      <c r="AA99" s="37">
        <v>2.6</v>
      </c>
      <c r="AB99" s="78" t="s">
        <v>411</v>
      </c>
      <c r="AC99" s="38">
        <v>13.6</v>
      </c>
      <c r="AD99" s="40"/>
      <c r="AS99" s="38">
        <v>0.83</v>
      </c>
      <c r="AX99" s="35">
        <v>5.0000000000000001E-3</v>
      </c>
    </row>
    <row r="100" spans="1:82">
      <c r="A100" s="99" t="s">
        <v>1958</v>
      </c>
      <c r="B100" s="35" t="s">
        <v>1966</v>
      </c>
      <c r="C100" s="98" t="s">
        <v>1011</v>
      </c>
      <c r="D100" s="48">
        <v>0.30208333333333331</v>
      </c>
      <c r="E100" s="23" t="s">
        <v>338</v>
      </c>
      <c r="F100" s="37">
        <v>0.05</v>
      </c>
      <c r="G100" s="38">
        <v>4.3</v>
      </c>
      <c r="H100" s="38">
        <v>7.3</v>
      </c>
      <c r="K100" s="35" t="s">
        <v>217</v>
      </c>
      <c r="M100" s="35" t="s">
        <v>134</v>
      </c>
      <c r="O100" s="38" t="s">
        <v>218</v>
      </c>
      <c r="Y100" s="38">
        <v>7.9</v>
      </c>
      <c r="Z100" s="38">
        <v>0.7</v>
      </c>
      <c r="AA100" s="37">
        <v>2.7</v>
      </c>
      <c r="AB100" s="78" t="s">
        <v>411</v>
      </c>
      <c r="AC100" s="38">
        <v>11</v>
      </c>
      <c r="AD100" s="40"/>
      <c r="AS100" s="38">
        <v>4.7</v>
      </c>
      <c r="AX100" s="35">
        <v>4.1000000000000002E-2</v>
      </c>
    </row>
    <row r="101" spans="1:82">
      <c r="A101" s="99" t="s">
        <v>1958</v>
      </c>
      <c r="B101" s="35" t="s">
        <v>1967</v>
      </c>
      <c r="C101" s="98" t="s">
        <v>1011</v>
      </c>
      <c r="D101" s="48">
        <v>0.46180555555555558</v>
      </c>
      <c r="E101" s="23" t="s">
        <v>338</v>
      </c>
      <c r="F101" s="37">
        <v>0.28999999999999998</v>
      </c>
      <c r="G101" s="38">
        <v>10.7</v>
      </c>
      <c r="H101" s="38">
        <v>10.4</v>
      </c>
      <c r="K101" s="35" t="s">
        <v>217</v>
      </c>
      <c r="M101" s="35" t="s">
        <v>134</v>
      </c>
      <c r="O101" s="38" t="s">
        <v>168</v>
      </c>
      <c r="Y101" s="38">
        <v>7.9</v>
      </c>
      <c r="Z101" s="38">
        <v>0.6</v>
      </c>
      <c r="AA101" s="37">
        <v>3.3</v>
      </c>
      <c r="AB101" s="78">
        <v>2</v>
      </c>
      <c r="AC101" s="38">
        <v>11.5</v>
      </c>
      <c r="AD101" s="40"/>
      <c r="AS101" s="38">
        <v>3.3</v>
      </c>
      <c r="AX101" s="35">
        <v>0.14000000000000001</v>
      </c>
    </row>
    <row r="102" spans="1:82">
      <c r="A102" s="99" t="s">
        <v>1958</v>
      </c>
      <c r="B102" s="35" t="s">
        <v>1961</v>
      </c>
      <c r="C102" s="98" t="s">
        <v>136</v>
      </c>
      <c r="D102" s="48">
        <v>0.51388888888888895</v>
      </c>
      <c r="E102" s="23" t="s">
        <v>338</v>
      </c>
      <c r="F102" s="37">
        <v>0.26</v>
      </c>
      <c r="G102" s="38">
        <v>11</v>
      </c>
      <c r="H102" s="38">
        <v>9.3000000000000007</v>
      </c>
      <c r="K102" s="35" t="s">
        <v>217</v>
      </c>
      <c r="M102" s="35">
        <v>75</v>
      </c>
      <c r="O102" s="38" t="s">
        <v>112</v>
      </c>
      <c r="P102" s="38" t="s">
        <v>109</v>
      </c>
      <c r="Q102" s="38" t="s">
        <v>106</v>
      </c>
      <c r="R102" s="35" t="s">
        <v>107</v>
      </c>
      <c r="S102" s="38" t="s">
        <v>114</v>
      </c>
      <c r="T102" s="35" t="s">
        <v>107</v>
      </c>
      <c r="U102" s="35" t="s">
        <v>110</v>
      </c>
      <c r="X102" s="35" t="s">
        <v>110</v>
      </c>
      <c r="Y102" s="38">
        <v>8.9</v>
      </c>
      <c r="Z102" s="38">
        <v>2.7</v>
      </c>
      <c r="AA102" s="37">
        <v>4.7</v>
      </c>
      <c r="AB102" s="78">
        <v>6</v>
      </c>
      <c r="AC102" s="38">
        <v>15.2</v>
      </c>
      <c r="AD102" s="40"/>
      <c r="AM102" s="35" t="s">
        <v>101</v>
      </c>
      <c r="AS102" s="38"/>
      <c r="AU102" s="35" t="s">
        <v>632</v>
      </c>
      <c r="AV102" s="35">
        <v>3.6</v>
      </c>
      <c r="AW102" s="35" t="s">
        <v>107</v>
      </c>
      <c r="BL102" s="35" t="s">
        <v>292</v>
      </c>
      <c r="BM102" s="35">
        <v>0.03</v>
      </c>
      <c r="BN102" s="35" t="s">
        <v>103</v>
      </c>
      <c r="BP102" s="35" t="s">
        <v>103</v>
      </c>
      <c r="BQ102" s="35" t="s">
        <v>103</v>
      </c>
      <c r="BR102" s="35" t="s">
        <v>103</v>
      </c>
      <c r="BS102" s="35" t="s">
        <v>103</v>
      </c>
      <c r="BT102" s="35" t="s">
        <v>103</v>
      </c>
      <c r="BU102" s="35" t="s">
        <v>103</v>
      </c>
      <c r="BV102" s="35" t="s">
        <v>103</v>
      </c>
      <c r="BW102" s="35" t="s">
        <v>103</v>
      </c>
      <c r="BX102" s="35" t="s">
        <v>103</v>
      </c>
      <c r="CB102" s="35" t="s">
        <v>293</v>
      </c>
    </row>
    <row r="103" spans="1:82">
      <c r="A103" s="99" t="s">
        <v>1958</v>
      </c>
      <c r="B103" s="35" t="s">
        <v>1963</v>
      </c>
      <c r="C103" s="98" t="s">
        <v>136</v>
      </c>
      <c r="D103" s="48">
        <v>0.4236111111111111</v>
      </c>
      <c r="E103" s="23" t="s">
        <v>338</v>
      </c>
      <c r="F103" s="37">
        <v>0.13</v>
      </c>
      <c r="G103" s="38">
        <v>8.5</v>
      </c>
      <c r="H103" s="38">
        <v>9.6999999999999993</v>
      </c>
      <c r="K103" s="35" t="s">
        <v>217</v>
      </c>
      <c r="M103" s="35" t="s">
        <v>134</v>
      </c>
      <c r="O103" s="38" t="s">
        <v>112</v>
      </c>
      <c r="P103" s="38" t="s">
        <v>109</v>
      </c>
      <c r="Q103" s="38" t="s">
        <v>106</v>
      </c>
      <c r="R103" s="35" t="s">
        <v>107</v>
      </c>
      <c r="S103" s="38" t="s">
        <v>114</v>
      </c>
      <c r="T103" s="35" t="s">
        <v>107</v>
      </c>
      <c r="U103" s="35" t="s">
        <v>110</v>
      </c>
      <c r="X103" s="35" t="s">
        <v>110</v>
      </c>
      <c r="Y103" s="38">
        <v>7.8</v>
      </c>
      <c r="Z103" s="38">
        <v>2</v>
      </c>
      <c r="AA103" s="37">
        <v>4.4000000000000004</v>
      </c>
      <c r="AB103" s="78">
        <v>5</v>
      </c>
      <c r="AC103" s="38">
        <v>11.5</v>
      </c>
      <c r="AD103" s="40"/>
      <c r="AM103" s="35" t="s">
        <v>101</v>
      </c>
      <c r="AS103" s="38"/>
      <c r="AU103" s="35">
        <v>7.0000000000000007E-2</v>
      </c>
      <c r="AV103" s="35">
        <v>5.5</v>
      </c>
      <c r="AW103" s="35" t="s">
        <v>107</v>
      </c>
      <c r="BL103" s="35" t="s">
        <v>292</v>
      </c>
      <c r="BM103" s="35">
        <v>0.04</v>
      </c>
      <c r="BN103" s="35" t="s">
        <v>103</v>
      </c>
      <c r="BP103" s="35" t="s">
        <v>103</v>
      </c>
      <c r="BQ103" s="35" t="s">
        <v>103</v>
      </c>
      <c r="BR103" s="35" t="s">
        <v>103</v>
      </c>
      <c r="BS103" s="35" t="s">
        <v>103</v>
      </c>
      <c r="BT103" s="35" t="s">
        <v>103</v>
      </c>
      <c r="BU103" s="35" t="s">
        <v>103</v>
      </c>
      <c r="BV103" s="35" t="s">
        <v>103</v>
      </c>
      <c r="BW103" s="35" t="s">
        <v>103</v>
      </c>
      <c r="BX103" s="35" t="s">
        <v>103</v>
      </c>
      <c r="CB103" s="35" t="s">
        <v>293</v>
      </c>
    </row>
    <row r="104" spans="1:82">
      <c r="A104" s="99" t="s">
        <v>1958</v>
      </c>
      <c r="B104" s="35" t="s">
        <v>1964</v>
      </c>
      <c r="C104" s="98" t="s">
        <v>136</v>
      </c>
      <c r="D104" s="48">
        <v>0.44097222222222227</v>
      </c>
      <c r="E104" s="23" t="s">
        <v>338</v>
      </c>
      <c r="F104" s="37">
        <v>0.17</v>
      </c>
      <c r="G104" s="38">
        <v>9.6</v>
      </c>
      <c r="H104" s="38">
        <v>8.1999999999999993</v>
      </c>
      <c r="K104" s="35" t="s">
        <v>217</v>
      </c>
      <c r="M104" s="35">
        <v>61</v>
      </c>
      <c r="O104" s="38" t="s">
        <v>218</v>
      </c>
      <c r="P104" s="38" t="s">
        <v>109</v>
      </c>
      <c r="Q104" s="38" t="s">
        <v>106</v>
      </c>
      <c r="R104" s="35" t="s">
        <v>107</v>
      </c>
      <c r="S104" s="38" t="s">
        <v>114</v>
      </c>
      <c r="T104" s="35" t="s">
        <v>107</v>
      </c>
      <c r="U104" s="35" t="s">
        <v>110</v>
      </c>
      <c r="X104" s="35" t="s">
        <v>110</v>
      </c>
      <c r="Y104" s="38">
        <v>7.9</v>
      </c>
      <c r="Z104" s="38">
        <v>2</v>
      </c>
      <c r="AA104" s="37">
        <v>2.4</v>
      </c>
      <c r="AB104" s="78">
        <v>8</v>
      </c>
      <c r="AC104" s="38">
        <v>11.5</v>
      </c>
      <c r="AD104" s="40"/>
      <c r="AM104" s="35" t="s">
        <v>101</v>
      </c>
      <c r="AS104" s="38"/>
      <c r="AU104" s="35" t="s">
        <v>632</v>
      </c>
      <c r="AV104" s="35">
        <v>1.6</v>
      </c>
      <c r="AW104" s="35" t="s">
        <v>107</v>
      </c>
      <c r="BL104" s="35" t="s">
        <v>292</v>
      </c>
      <c r="BM104" s="35" t="s">
        <v>114</v>
      </c>
      <c r="BN104" s="35" t="s">
        <v>103</v>
      </c>
      <c r="BP104" s="35" t="s">
        <v>103</v>
      </c>
      <c r="BQ104" s="35" t="s">
        <v>103</v>
      </c>
      <c r="BR104" s="35" t="s">
        <v>103</v>
      </c>
      <c r="BS104" s="35" t="s">
        <v>103</v>
      </c>
      <c r="BT104" s="35" t="s">
        <v>103</v>
      </c>
      <c r="BU104" s="35" t="s">
        <v>103</v>
      </c>
      <c r="BV104" s="35" t="s">
        <v>103</v>
      </c>
      <c r="BW104" s="35" t="s">
        <v>103</v>
      </c>
      <c r="BX104" s="35" t="s">
        <v>103</v>
      </c>
      <c r="CB104" s="35" t="s">
        <v>293</v>
      </c>
    </row>
    <row r="105" spans="1:82">
      <c r="A105" s="99" t="s">
        <v>1958</v>
      </c>
      <c r="B105" s="35" t="s">
        <v>1965</v>
      </c>
      <c r="C105" s="98" t="s">
        <v>136</v>
      </c>
      <c r="D105" s="48">
        <v>0.3576388888888889</v>
      </c>
      <c r="E105" s="23" t="s">
        <v>338</v>
      </c>
      <c r="F105" s="37">
        <v>0.03</v>
      </c>
      <c r="G105" s="38">
        <v>5.9</v>
      </c>
      <c r="H105" s="38">
        <v>5.4</v>
      </c>
      <c r="K105" s="35" t="s">
        <v>217</v>
      </c>
      <c r="M105" s="35" t="s">
        <v>134</v>
      </c>
      <c r="O105" s="38" t="s">
        <v>218</v>
      </c>
      <c r="Y105" s="38">
        <v>8.1</v>
      </c>
      <c r="Z105" s="38">
        <v>0.7</v>
      </c>
      <c r="AA105" s="37">
        <v>1.8</v>
      </c>
      <c r="AB105" s="78" t="s">
        <v>411</v>
      </c>
      <c r="AC105" s="38">
        <v>13.8</v>
      </c>
      <c r="AD105" s="40"/>
      <c r="AS105" s="38"/>
    </row>
    <row r="106" spans="1:82">
      <c r="A106" s="99" t="s">
        <v>1958</v>
      </c>
      <c r="B106" s="35" t="s">
        <v>1966</v>
      </c>
      <c r="C106" s="98" t="s">
        <v>136</v>
      </c>
      <c r="D106" s="48">
        <v>0.4513888888888889</v>
      </c>
      <c r="E106" s="23" t="s">
        <v>338</v>
      </c>
      <c r="F106" s="37">
        <v>0.06</v>
      </c>
      <c r="G106" s="38">
        <v>10.199999999999999</v>
      </c>
      <c r="H106" s="38">
        <v>6.4</v>
      </c>
      <c r="K106" s="35" t="s">
        <v>217</v>
      </c>
      <c r="M106" s="35" t="s">
        <v>134</v>
      </c>
      <c r="O106" s="38" t="s">
        <v>218</v>
      </c>
      <c r="Y106" s="38">
        <v>8.6999999999999993</v>
      </c>
      <c r="Z106" s="38">
        <v>2</v>
      </c>
      <c r="AA106" s="37">
        <v>2.4</v>
      </c>
      <c r="AB106" s="78">
        <v>2</v>
      </c>
      <c r="AC106" s="38">
        <v>15.3</v>
      </c>
      <c r="AD106" s="40"/>
      <c r="AS106" s="38"/>
    </row>
    <row r="107" spans="1:82">
      <c r="A107" s="99" t="s">
        <v>1958</v>
      </c>
      <c r="B107" s="35" t="s">
        <v>1967</v>
      </c>
      <c r="C107" s="98" t="s">
        <v>136</v>
      </c>
      <c r="D107" s="48">
        <v>0.46527777777777773</v>
      </c>
      <c r="E107" s="23" t="s">
        <v>338</v>
      </c>
      <c r="F107" s="37">
        <v>0.21</v>
      </c>
      <c r="G107" s="38">
        <v>10.6</v>
      </c>
      <c r="H107" s="38">
        <v>8.6</v>
      </c>
      <c r="K107" s="35" t="s">
        <v>217</v>
      </c>
      <c r="M107" s="35" t="s">
        <v>134</v>
      </c>
      <c r="O107" s="38" t="s">
        <v>218</v>
      </c>
      <c r="Y107" s="38">
        <v>7.6</v>
      </c>
      <c r="Z107" s="38">
        <v>1.4</v>
      </c>
      <c r="AA107" s="37">
        <v>3.8</v>
      </c>
      <c r="AB107" s="78">
        <v>5</v>
      </c>
      <c r="AC107" s="38">
        <v>12.3</v>
      </c>
      <c r="AD107" s="40"/>
      <c r="AS107" s="38"/>
    </row>
    <row r="108" spans="1:82">
      <c r="A108" s="99" t="s">
        <v>1958</v>
      </c>
      <c r="B108" s="35" t="s">
        <v>1968</v>
      </c>
      <c r="C108" s="98" t="s">
        <v>136</v>
      </c>
      <c r="D108" s="48">
        <v>0.46180555555555558</v>
      </c>
      <c r="E108" s="23" t="s">
        <v>338</v>
      </c>
      <c r="F108" s="37">
        <v>0.12</v>
      </c>
      <c r="G108" s="38">
        <v>11.4</v>
      </c>
      <c r="H108" s="38">
        <v>10.3</v>
      </c>
      <c r="K108" s="35" t="s">
        <v>217</v>
      </c>
      <c r="M108" s="35" t="s">
        <v>134</v>
      </c>
      <c r="O108" s="38" t="s">
        <v>112</v>
      </c>
      <c r="P108" s="38" t="s">
        <v>109</v>
      </c>
      <c r="Q108" s="38" t="s">
        <v>106</v>
      </c>
      <c r="R108" s="35" t="s">
        <v>107</v>
      </c>
      <c r="S108" s="38" t="s">
        <v>114</v>
      </c>
      <c r="T108" s="35" t="s">
        <v>107</v>
      </c>
      <c r="U108" s="35" t="s">
        <v>110</v>
      </c>
      <c r="X108" s="35" t="s">
        <v>110</v>
      </c>
      <c r="Y108" s="38">
        <v>7.7</v>
      </c>
      <c r="Z108" s="38">
        <v>1.8</v>
      </c>
      <c r="AA108" s="37">
        <v>4.8</v>
      </c>
      <c r="AB108" s="78">
        <v>2</v>
      </c>
      <c r="AC108" s="38">
        <v>11.4</v>
      </c>
      <c r="AD108" s="40"/>
      <c r="AM108" s="35" t="s">
        <v>101</v>
      </c>
      <c r="AS108" s="38">
        <v>6.3</v>
      </c>
      <c r="AU108" s="35">
        <v>0.1</v>
      </c>
      <c r="AV108" s="35">
        <v>5.7</v>
      </c>
      <c r="AW108" s="35" t="s">
        <v>107</v>
      </c>
      <c r="AX108" s="35">
        <v>0.44</v>
      </c>
      <c r="BA108" s="38">
        <v>31</v>
      </c>
      <c r="BC108" s="35" t="s">
        <v>443</v>
      </c>
      <c r="BL108" s="35" t="s">
        <v>292</v>
      </c>
      <c r="BM108" s="35">
        <v>0.04</v>
      </c>
      <c r="BN108" s="35" t="s">
        <v>103</v>
      </c>
      <c r="BP108" s="35" t="s">
        <v>103</v>
      </c>
      <c r="BQ108" s="35" t="s">
        <v>103</v>
      </c>
      <c r="BR108" s="35" t="s">
        <v>103</v>
      </c>
      <c r="BS108" s="35" t="s">
        <v>103</v>
      </c>
      <c r="BT108" s="35" t="s">
        <v>103</v>
      </c>
      <c r="BU108" s="35" t="s">
        <v>103</v>
      </c>
      <c r="BV108" s="35" t="s">
        <v>103</v>
      </c>
      <c r="BW108" s="35" t="s">
        <v>103</v>
      </c>
      <c r="BX108" s="35" t="s">
        <v>103</v>
      </c>
      <c r="CB108" s="35" t="s">
        <v>293</v>
      </c>
      <c r="CC108" s="35">
        <v>2.5</v>
      </c>
      <c r="CD108" s="35">
        <v>2.7E-2</v>
      </c>
    </row>
    <row r="109" spans="1:82">
      <c r="A109" s="99" t="s">
        <v>1958</v>
      </c>
      <c r="B109" s="35" t="s">
        <v>1969</v>
      </c>
      <c r="C109" s="98" t="s">
        <v>136</v>
      </c>
      <c r="D109" s="48">
        <v>0.39583333333333331</v>
      </c>
      <c r="E109" s="23" t="s">
        <v>338</v>
      </c>
      <c r="F109" s="37">
        <v>7.0000000000000007E-2</v>
      </c>
      <c r="G109" s="38">
        <v>7.7</v>
      </c>
      <c r="H109" s="38">
        <v>9.6999999999999993</v>
      </c>
      <c r="K109" s="35" t="s">
        <v>217</v>
      </c>
      <c r="M109" s="35" t="s">
        <v>134</v>
      </c>
      <c r="O109" s="38" t="s">
        <v>112</v>
      </c>
      <c r="P109" s="38" t="s">
        <v>109</v>
      </c>
      <c r="Q109" s="38" t="s">
        <v>106</v>
      </c>
      <c r="R109" s="35" t="s">
        <v>107</v>
      </c>
      <c r="S109" s="38" t="s">
        <v>114</v>
      </c>
      <c r="T109" s="35" t="s">
        <v>107</v>
      </c>
      <c r="U109" s="35" t="s">
        <v>110</v>
      </c>
      <c r="X109" s="35" t="s">
        <v>110</v>
      </c>
      <c r="Y109" s="38">
        <v>7.5</v>
      </c>
      <c r="Z109" s="38">
        <v>2.2999999999999998</v>
      </c>
      <c r="AA109" s="37">
        <v>4.3</v>
      </c>
      <c r="AB109" s="78">
        <v>1</v>
      </c>
      <c r="AC109" s="38">
        <v>9.3000000000000007</v>
      </c>
      <c r="AD109" s="40"/>
      <c r="AM109" s="35" t="s">
        <v>101</v>
      </c>
      <c r="AS109" s="38">
        <v>4</v>
      </c>
      <c r="AU109" s="35">
        <v>0.06</v>
      </c>
      <c r="AV109" s="35">
        <v>3.4</v>
      </c>
      <c r="AW109" s="35" t="s">
        <v>107</v>
      </c>
      <c r="AX109" s="35">
        <v>0.2</v>
      </c>
      <c r="BA109" s="38">
        <v>20</v>
      </c>
      <c r="BC109" s="35" t="s">
        <v>443</v>
      </c>
      <c r="BL109" s="35" t="s">
        <v>292</v>
      </c>
      <c r="BM109" s="35">
        <v>0.03</v>
      </c>
      <c r="BN109" s="35" t="s">
        <v>103</v>
      </c>
      <c r="BP109" s="35" t="s">
        <v>103</v>
      </c>
      <c r="BQ109" s="35" t="s">
        <v>103</v>
      </c>
      <c r="BR109" s="35" t="s">
        <v>103</v>
      </c>
      <c r="BS109" s="35" t="s">
        <v>103</v>
      </c>
      <c r="BT109" s="35" t="s">
        <v>103</v>
      </c>
      <c r="BU109" s="35" t="s">
        <v>103</v>
      </c>
      <c r="BV109" s="35" t="s">
        <v>103</v>
      </c>
      <c r="BW109" s="35" t="s">
        <v>103</v>
      </c>
      <c r="BX109" s="35" t="s">
        <v>103</v>
      </c>
      <c r="CB109" s="35" t="s">
        <v>293</v>
      </c>
      <c r="CC109" s="35">
        <v>2.2000000000000002</v>
      </c>
      <c r="CD109" s="35">
        <v>1.7999999999999999E-2</v>
      </c>
    </row>
    <row r="110" spans="1:82">
      <c r="A110" s="99" t="s">
        <v>1958</v>
      </c>
      <c r="B110" s="35" t="s">
        <v>1970</v>
      </c>
      <c r="C110" s="98" t="s">
        <v>136</v>
      </c>
      <c r="D110" s="48">
        <v>0.37847222222222227</v>
      </c>
      <c r="E110" s="23" t="s">
        <v>338</v>
      </c>
      <c r="F110" s="37">
        <v>0.03</v>
      </c>
      <c r="G110" s="38">
        <v>7.4</v>
      </c>
      <c r="H110" s="38">
        <v>11.7</v>
      </c>
      <c r="K110" s="35" t="s">
        <v>217</v>
      </c>
      <c r="M110" s="35">
        <v>78</v>
      </c>
      <c r="O110" s="38" t="s">
        <v>112</v>
      </c>
      <c r="Y110" s="38">
        <v>7.8</v>
      </c>
      <c r="Z110" s="38">
        <v>3.2</v>
      </c>
      <c r="AA110" s="37">
        <v>4.7</v>
      </c>
      <c r="AB110" s="78">
        <v>2</v>
      </c>
      <c r="AC110" s="38">
        <v>9.8000000000000007</v>
      </c>
      <c r="AD110" s="40"/>
      <c r="AS110" s="38">
        <v>4.5999999999999996</v>
      </c>
      <c r="AX110" s="35">
        <v>0.25</v>
      </c>
      <c r="BA110" s="38">
        <v>14</v>
      </c>
      <c r="BC110" s="35" t="s">
        <v>443</v>
      </c>
      <c r="CC110" s="35">
        <v>2.5</v>
      </c>
      <c r="CD110" s="35" t="s">
        <v>107</v>
      </c>
    </row>
    <row r="111" spans="1:82">
      <c r="A111" s="99" t="s">
        <v>1958</v>
      </c>
      <c r="B111" s="35" t="s">
        <v>1971</v>
      </c>
      <c r="C111" s="13" t="s">
        <v>136</v>
      </c>
      <c r="D111" s="48">
        <v>0.31597222222222221</v>
      </c>
      <c r="E111" s="23" t="s">
        <v>338</v>
      </c>
      <c r="F111" s="37">
        <v>0.08</v>
      </c>
      <c r="G111" s="38">
        <v>4.8</v>
      </c>
      <c r="H111" s="38">
        <v>8.1999999999999993</v>
      </c>
      <c r="K111" s="35" t="s">
        <v>217</v>
      </c>
      <c r="M111" s="35" t="s">
        <v>134</v>
      </c>
      <c r="O111" s="38" t="s">
        <v>218</v>
      </c>
      <c r="Y111" s="38">
        <v>7.6</v>
      </c>
      <c r="Z111" s="38">
        <v>1.3</v>
      </c>
      <c r="AA111" s="37">
        <v>2.2000000000000002</v>
      </c>
      <c r="AB111" s="78">
        <v>3</v>
      </c>
      <c r="AC111" s="38">
        <v>10</v>
      </c>
      <c r="AD111" s="40"/>
      <c r="AS111" s="38">
        <v>2.1</v>
      </c>
      <c r="AX111" s="35">
        <v>3.3000000000000002E-2</v>
      </c>
    </row>
    <row r="112" spans="1:82">
      <c r="A112" s="99" t="s">
        <v>1958</v>
      </c>
      <c r="B112" s="35" t="s">
        <v>1972</v>
      </c>
      <c r="C112" s="98" t="s">
        <v>136</v>
      </c>
      <c r="D112" s="48">
        <v>0.44097222222222227</v>
      </c>
      <c r="E112" s="23" t="s">
        <v>338</v>
      </c>
      <c r="F112" s="37">
        <v>0.17</v>
      </c>
      <c r="G112" s="38">
        <v>10.199999999999999</v>
      </c>
      <c r="H112" s="38">
        <v>8.3000000000000007</v>
      </c>
      <c r="K112" s="35" t="s">
        <v>217</v>
      </c>
      <c r="M112" s="35" t="s">
        <v>134</v>
      </c>
      <c r="O112" s="38" t="s">
        <v>218</v>
      </c>
      <c r="Y112" s="38">
        <v>7.7</v>
      </c>
      <c r="Z112" s="38">
        <v>2.1</v>
      </c>
      <c r="AA112" s="37">
        <v>2.5</v>
      </c>
      <c r="AB112" s="78">
        <v>2</v>
      </c>
      <c r="AC112" s="38">
        <v>10.6</v>
      </c>
      <c r="AD112" s="40"/>
      <c r="AS112" s="38">
        <v>3.5</v>
      </c>
      <c r="AX112" s="35">
        <v>2.3E-2</v>
      </c>
    </row>
    <row r="113" spans="1:80">
      <c r="A113" s="99" t="s">
        <v>1958</v>
      </c>
      <c r="B113" s="35" t="s">
        <v>1973</v>
      </c>
      <c r="C113" s="98" t="s">
        <v>136</v>
      </c>
      <c r="D113" s="48">
        <v>0.47569444444444442</v>
      </c>
      <c r="E113" s="23" t="s">
        <v>338</v>
      </c>
      <c r="F113" s="37">
        <v>0.23</v>
      </c>
      <c r="G113" s="38">
        <v>11.2</v>
      </c>
      <c r="H113" s="38">
        <v>9.4</v>
      </c>
      <c r="K113" s="35" t="s">
        <v>217</v>
      </c>
      <c r="M113" s="35" t="s">
        <v>134</v>
      </c>
      <c r="O113" s="38" t="s">
        <v>218</v>
      </c>
      <c r="Y113" s="38">
        <v>8.1999999999999993</v>
      </c>
      <c r="Z113" s="38">
        <v>2.7</v>
      </c>
      <c r="AA113" s="37">
        <v>5.6</v>
      </c>
      <c r="AB113" s="78">
        <v>10</v>
      </c>
      <c r="AC113" s="38">
        <v>17</v>
      </c>
      <c r="AD113" s="40"/>
      <c r="AS113" s="38">
        <v>9.6</v>
      </c>
      <c r="AX113" s="35">
        <v>0.49</v>
      </c>
    </row>
    <row r="114" spans="1:80">
      <c r="A114" s="99" t="s">
        <v>1958</v>
      </c>
      <c r="B114" s="35" t="s">
        <v>1974</v>
      </c>
      <c r="C114" s="98" t="s">
        <v>136</v>
      </c>
      <c r="D114" s="48">
        <v>0.33680555555555558</v>
      </c>
      <c r="E114" s="23" t="s">
        <v>338</v>
      </c>
      <c r="F114" s="37">
        <v>0.02</v>
      </c>
      <c r="G114" s="38">
        <v>3.6</v>
      </c>
      <c r="H114" s="38">
        <v>7.8</v>
      </c>
      <c r="K114" s="35" t="s">
        <v>217</v>
      </c>
      <c r="M114" s="35" t="s">
        <v>134</v>
      </c>
      <c r="O114" s="38" t="s">
        <v>218</v>
      </c>
      <c r="Y114" s="38">
        <v>7.6</v>
      </c>
      <c r="Z114" s="38">
        <v>0.9</v>
      </c>
      <c r="AA114" s="37">
        <v>2</v>
      </c>
      <c r="AB114" s="78">
        <v>1</v>
      </c>
      <c r="AC114" s="38">
        <v>10.7</v>
      </c>
      <c r="AD114" s="40"/>
      <c r="AS114" s="38">
        <v>1.6</v>
      </c>
      <c r="AX114" s="35">
        <v>0.02</v>
      </c>
    </row>
    <row r="115" spans="1:80">
      <c r="A115" s="99" t="s">
        <v>1958</v>
      </c>
      <c r="B115" s="35" t="s">
        <v>1983</v>
      </c>
      <c r="C115" s="98" t="s">
        <v>136</v>
      </c>
      <c r="D115" s="48">
        <v>0.49305555555555558</v>
      </c>
      <c r="E115" s="23" t="s">
        <v>338</v>
      </c>
      <c r="G115" s="38">
        <v>9.6999999999999993</v>
      </c>
      <c r="H115" s="38">
        <v>13.8</v>
      </c>
      <c r="K115" s="35" t="s">
        <v>1960</v>
      </c>
      <c r="M115" s="35">
        <v>80</v>
      </c>
      <c r="O115" s="38" t="s">
        <v>112</v>
      </c>
      <c r="P115" s="38" t="s">
        <v>109</v>
      </c>
      <c r="Q115" s="38" t="s">
        <v>106</v>
      </c>
      <c r="R115" s="35" t="s">
        <v>107</v>
      </c>
      <c r="S115" s="38" t="s">
        <v>114</v>
      </c>
      <c r="T115" s="35" t="s">
        <v>107</v>
      </c>
      <c r="U115" s="35" t="s">
        <v>110</v>
      </c>
      <c r="X115" s="35" t="s">
        <v>110</v>
      </c>
      <c r="Y115" s="38"/>
      <c r="Z115" s="38"/>
      <c r="AB115" s="78"/>
      <c r="AD115" s="40"/>
      <c r="AM115" s="35">
        <v>0.21</v>
      </c>
      <c r="AS115" s="38"/>
      <c r="AU115" s="35">
        <v>0.09</v>
      </c>
      <c r="AV115" s="35">
        <v>7</v>
      </c>
      <c r="AW115" s="35" t="s">
        <v>107</v>
      </c>
      <c r="BL115" s="35" t="s">
        <v>292</v>
      </c>
      <c r="BM115" s="35">
        <v>0.51</v>
      </c>
      <c r="BN115" s="35" t="s">
        <v>103</v>
      </c>
      <c r="BP115" s="35" t="s">
        <v>103</v>
      </c>
      <c r="BQ115" s="35" t="s">
        <v>103</v>
      </c>
      <c r="BR115" s="35" t="s">
        <v>103</v>
      </c>
      <c r="BS115" s="35" t="s">
        <v>103</v>
      </c>
      <c r="BT115" s="35" t="s">
        <v>103</v>
      </c>
      <c r="BU115" s="35" t="s">
        <v>103</v>
      </c>
      <c r="BV115" s="35" t="s">
        <v>103</v>
      </c>
      <c r="BW115" s="35" t="s">
        <v>103</v>
      </c>
      <c r="BX115" s="35" t="s">
        <v>103</v>
      </c>
      <c r="CB115" s="35" t="s">
        <v>293</v>
      </c>
    </row>
    <row r="116" spans="1:80">
      <c r="A116" s="99" t="s">
        <v>1958</v>
      </c>
      <c r="B116" s="35" t="s">
        <v>1961</v>
      </c>
      <c r="C116" s="98" t="s">
        <v>1014</v>
      </c>
      <c r="D116" s="48">
        <v>0.52430555555555558</v>
      </c>
      <c r="E116" s="23" t="s">
        <v>338</v>
      </c>
      <c r="F116" s="37">
        <v>0.19</v>
      </c>
      <c r="G116" s="38">
        <v>9.6999999999999993</v>
      </c>
      <c r="H116" s="38">
        <v>8.8000000000000007</v>
      </c>
      <c r="K116" s="35" t="s">
        <v>217</v>
      </c>
      <c r="M116" s="35" t="s">
        <v>134</v>
      </c>
      <c r="O116" s="38" t="s">
        <v>218</v>
      </c>
      <c r="Y116" s="38">
        <v>9.3000000000000007</v>
      </c>
      <c r="Z116" s="38">
        <v>1.7</v>
      </c>
      <c r="AA116" s="37">
        <v>4.5</v>
      </c>
      <c r="AB116" s="78">
        <v>5</v>
      </c>
      <c r="AC116" s="38">
        <v>18.399999999999999</v>
      </c>
      <c r="AD116" s="40"/>
      <c r="AS116" s="38">
        <v>4.4000000000000004</v>
      </c>
      <c r="AX116" s="35">
        <v>0.33</v>
      </c>
    </row>
    <row r="117" spans="1:80">
      <c r="A117" s="99" t="s">
        <v>1958</v>
      </c>
      <c r="B117" s="35" t="s">
        <v>1963</v>
      </c>
      <c r="C117" s="98" t="s">
        <v>1014</v>
      </c>
      <c r="D117" s="48">
        <v>0.3923611111111111</v>
      </c>
      <c r="E117" s="23" t="s">
        <v>338</v>
      </c>
      <c r="F117" s="37">
        <v>0.22</v>
      </c>
      <c r="G117" s="38">
        <v>3.7</v>
      </c>
      <c r="H117" s="38">
        <v>9.1999999999999993</v>
      </c>
      <c r="K117" s="35" t="s">
        <v>217</v>
      </c>
      <c r="M117" s="35" t="s">
        <v>134</v>
      </c>
      <c r="O117" s="38" t="s">
        <v>218</v>
      </c>
      <c r="Y117" s="38">
        <v>7.8</v>
      </c>
      <c r="Z117" s="38">
        <v>1.2</v>
      </c>
      <c r="AA117" s="37">
        <v>4.7</v>
      </c>
      <c r="AB117" s="78">
        <v>6</v>
      </c>
      <c r="AC117" s="38">
        <v>10.9</v>
      </c>
      <c r="AD117" s="40"/>
      <c r="AS117" s="38">
        <v>5.9</v>
      </c>
      <c r="AX117" s="39">
        <v>0.37</v>
      </c>
    </row>
    <row r="118" spans="1:80">
      <c r="A118" s="99" t="s">
        <v>1958</v>
      </c>
      <c r="B118" s="35" t="s">
        <v>1964</v>
      </c>
      <c r="C118" s="98" t="s">
        <v>1014</v>
      </c>
      <c r="D118" s="48">
        <v>0.41319444444444442</v>
      </c>
      <c r="E118" s="23" t="s">
        <v>338</v>
      </c>
      <c r="F118" s="38">
        <v>0.15</v>
      </c>
      <c r="G118" s="38">
        <v>5.0999999999999996</v>
      </c>
      <c r="H118" s="38">
        <v>6.3</v>
      </c>
      <c r="K118" s="35" t="s">
        <v>217</v>
      </c>
      <c r="M118" s="35">
        <v>73</v>
      </c>
      <c r="O118" s="38" t="s">
        <v>218</v>
      </c>
      <c r="Y118" s="38">
        <v>8</v>
      </c>
      <c r="Z118" s="38">
        <v>1.2</v>
      </c>
      <c r="AA118" s="37">
        <v>2.7</v>
      </c>
      <c r="AB118" s="78">
        <v>8</v>
      </c>
      <c r="AC118" s="38">
        <v>12.5</v>
      </c>
      <c r="AD118" s="40"/>
      <c r="AS118" s="38">
        <v>2</v>
      </c>
      <c r="AX118" s="35">
        <v>5.5E-2</v>
      </c>
    </row>
    <row r="119" spans="1:80">
      <c r="A119" s="99" t="s">
        <v>1958</v>
      </c>
      <c r="B119" s="35" t="s">
        <v>1965</v>
      </c>
      <c r="C119" s="98" t="s">
        <v>1014</v>
      </c>
      <c r="D119" s="48">
        <v>0.36458333333333331</v>
      </c>
      <c r="E119" s="23" t="s">
        <v>338</v>
      </c>
      <c r="F119" s="37">
        <v>0.04</v>
      </c>
      <c r="G119" s="38">
        <v>4.2</v>
      </c>
      <c r="H119" s="38">
        <v>4.8</v>
      </c>
      <c r="K119" s="35" t="s">
        <v>217</v>
      </c>
      <c r="M119" s="35" t="s">
        <v>134</v>
      </c>
      <c r="O119" s="38" t="s">
        <v>218</v>
      </c>
      <c r="Y119" s="38">
        <v>8.4</v>
      </c>
      <c r="Z119" s="38">
        <v>0.4</v>
      </c>
      <c r="AA119" s="37">
        <v>1.9</v>
      </c>
      <c r="AB119" s="78" t="s">
        <v>411</v>
      </c>
      <c r="AC119" s="38">
        <v>13.9</v>
      </c>
      <c r="AD119" s="40"/>
      <c r="AS119" s="38">
        <v>0.74</v>
      </c>
      <c r="AX119" s="35">
        <v>6.0000000000000001E-3</v>
      </c>
    </row>
    <row r="120" spans="1:80">
      <c r="A120" s="99" t="s">
        <v>1958</v>
      </c>
      <c r="B120" s="35" t="s">
        <v>1966</v>
      </c>
      <c r="C120" s="98" t="s">
        <v>1014</v>
      </c>
      <c r="D120" s="48">
        <v>0.30208333333333331</v>
      </c>
      <c r="E120" s="23" t="s">
        <v>338</v>
      </c>
      <c r="F120" s="37">
        <v>0.05</v>
      </c>
      <c r="G120" s="38">
        <v>-0.4</v>
      </c>
      <c r="H120" s="38">
        <v>3.8</v>
      </c>
      <c r="K120" s="35" t="s">
        <v>217</v>
      </c>
      <c r="M120" s="35" t="s">
        <v>134</v>
      </c>
      <c r="O120" s="38" t="s">
        <v>218</v>
      </c>
      <c r="Y120" s="38">
        <v>7.8</v>
      </c>
      <c r="Z120" s="38">
        <v>0.9</v>
      </c>
      <c r="AA120" s="37">
        <v>2.4</v>
      </c>
      <c r="AB120" s="78" t="s">
        <v>411</v>
      </c>
      <c r="AC120" s="38">
        <v>11.8</v>
      </c>
      <c r="AD120" s="40"/>
      <c r="AS120" s="38">
        <v>4.2</v>
      </c>
      <c r="AX120" s="35">
        <v>3.3000000000000002E-2</v>
      </c>
    </row>
    <row r="121" spans="1:80">
      <c r="A121" s="99" t="s">
        <v>1958</v>
      </c>
      <c r="B121" s="35" t="s">
        <v>1967</v>
      </c>
      <c r="C121" s="98" t="s">
        <v>1014</v>
      </c>
      <c r="D121" s="48">
        <v>0.54166666666666663</v>
      </c>
      <c r="E121" s="23" t="s">
        <v>338</v>
      </c>
      <c r="F121" s="37">
        <v>0.15</v>
      </c>
      <c r="G121" s="38">
        <v>10</v>
      </c>
      <c r="H121" s="38">
        <v>8</v>
      </c>
      <c r="K121" s="35" t="s">
        <v>217</v>
      </c>
      <c r="M121" s="35" t="s">
        <v>134</v>
      </c>
      <c r="O121" s="38" t="s">
        <v>218</v>
      </c>
      <c r="Y121" s="38">
        <v>8.1999999999999993</v>
      </c>
      <c r="Z121" s="38">
        <v>1.1000000000000001</v>
      </c>
      <c r="AA121" s="37">
        <v>3.7</v>
      </c>
      <c r="AB121" s="78">
        <v>4</v>
      </c>
      <c r="AC121" s="38">
        <v>15</v>
      </c>
      <c r="AD121" s="40"/>
      <c r="AS121" s="38">
        <v>4.2</v>
      </c>
      <c r="AX121" s="39">
        <v>0.28999999999999998</v>
      </c>
    </row>
    <row r="122" spans="1:80">
      <c r="A122" s="99" t="s">
        <v>1958</v>
      </c>
      <c r="B122" s="35" t="s">
        <v>1976</v>
      </c>
      <c r="C122" s="98" t="s">
        <v>1014</v>
      </c>
      <c r="D122" s="48">
        <v>0.44444444444444442</v>
      </c>
      <c r="E122" s="23" t="s">
        <v>338</v>
      </c>
      <c r="F122" s="37">
        <v>0.33</v>
      </c>
      <c r="G122" s="38">
        <v>6.4</v>
      </c>
      <c r="H122" s="38">
        <v>10.5</v>
      </c>
      <c r="K122" s="35" t="s">
        <v>217</v>
      </c>
      <c r="M122" s="35" t="s">
        <v>134</v>
      </c>
      <c r="O122" s="38" t="s">
        <v>100</v>
      </c>
      <c r="Y122" s="38">
        <v>7.5</v>
      </c>
      <c r="Z122" s="38">
        <v>1</v>
      </c>
      <c r="AA122" s="37">
        <v>4.5999999999999996</v>
      </c>
      <c r="AB122" s="78">
        <v>2</v>
      </c>
      <c r="AC122" s="38">
        <v>9.8000000000000007</v>
      </c>
      <c r="AD122" s="40"/>
      <c r="AS122" s="38">
        <v>6.1</v>
      </c>
      <c r="AX122" s="35">
        <v>0.41</v>
      </c>
    </row>
    <row r="123" spans="1:80">
      <c r="A123" s="99" t="s">
        <v>1958</v>
      </c>
      <c r="B123" s="35" t="s">
        <v>1977</v>
      </c>
      <c r="C123" s="13" t="s">
        <v>1014</v>
      </c>
      <c r="D123" s="48">
        <v>0.43402777777777773</v>
      </c>
      <c r="E123" s="23" t="s">
        <v>338</v>
      </c>
      <c r="F123" s="37">
        <v>0.01</v>
      </c>
      <c r="G123" s="38">
        <v>6.1</v>
      </c>
      <c r="H123" s="38">
        <v>9.5</v>
      </c>
      <c r="K123" s="35" t="s">
        <v>217</v>
      </c>
      <c r="M123" s="35">
        <v>83</v>
      </c>
      <c r="O123" s="38" t="s">
        <v>218</v>
      </c>
      <c r="Y123" s="38">
        <v>8.6</v>
      </c>
      <c r="Z123" s="38">
        <v>0.7</v>
      </c>
      <c r="AA123" s="37">
        <v>1.8</v>
      </c>
      <c r="AB123" s="78">
        <v>2</v>
      </c>
      <c r="AC123" s="38">
        <v>13.7</v>
      </c>
      <c r="AD123" s="40"/>
      <c r="AS123" s="38">
        <v>1.1000000000000001</v>
      </c>
      <c r="AX123" s="35">
        <v>3.3000000000000002E-2</v>
      </c>
    </row>
    <row r="124" spans="1:80">
      <c r="A124" s="99" t="s">
        <v>1958</v>
      </c>
      <c r="B124" s="35" t="s">
        <v>1978</v>
      </c>
      <c r="C124" s="98" t="s">
        <v>1014</v>
      </c>
      <c r="D124" s="48">
        <v>0.4201388888888889</v>
      </c>
      <c r="E124" s="23" t="s">
        <v>338</v>
      </c>
      <c r="F124" s="37">
        <v>0.17</v>
      </c>
      <c r="G124" s="38">
        <v>5.0999999999999996</v>
      </c>
      <c r="H124" s="38">
        <v>8.8000000000000007</v>
      </c>
      <c r="K124" s="35" t="s">
        <v>217</v>
      </c>
      <c r="M124" s="35" t="s">
        <v>134</v>
      </c>
      <c r="O124" s="38" t="s">
        <v>218</v>
      </c>
      <c r="Y124" s="38">
        <v>7.9</v>
      </c>
      <c r="Z124" s="38">
        <v>1</v>
      </c>
      <c r="AA124" s="37">
        <v>4.0999999999999996</v>
      </c>
      <c r="AB124" s="78">
        <v>4</v>
      </c>
      <c r="AC124" s="38">
        <v>11.7</v>
      </c>
      <c r="AD124" s="40"/>
      <c r="AS124" s="38">
        <v>5.3</v>
      </c>
      <c r="AX124" s="35">
        <v>0.33</v>
      </c>
    </row>
    <row r="125" spans="1:80">
      <c r="A125" s="99" t="s">
        <v>1958</v>
      </c>
      <c r="B125" s="35" t="s">
        <v>1979</v>
      </c>
      <c r="C125" s="98" t="s">
        <v>1014</v>
      </c>
      <c r="D125" s="48">
        <v>0.40277777777777773</v>
      </c>
      <c r="E125" s="23" t="s">
        <v>338</v>
      </c>
      <c r="F125" s="37">
        <v>0.17</v>
      </c>
      <c r="G125" s="38">
        <v>4.5</v>
      </c>
      <c r="H125" s="38">
        <v>10.199999999999999</v>
      </c>
      <c r="K125" s="35" t="s">
        <v>217</v>
      </c>
      <c r="M125" s="35" t="s">
        <v>134</v>
      </c>
      <c r="O125" s="38" t="s">
        <v>218</v>
      </c>
      <c r="Y125" s="38">
        <v>7.5</v>
      </c>
      <c r="Z125" s="38">
        <v>1</v>
      </c>
      <c r="AA125" s="37">
        <v>4</v>
      </c>
      <c r="AB125" s="78">
        <v>2</v>
      </c>
      <c r="AC125" s="38">
        <v>9.5</v>
      </c>
      <c r="AD125" s="40"/>
      <c r="AS125" s="38">
        <v>5.8</v>
      </c>
      <c r="AX125" s="35">
        <v>0.36</v>
      </c>
    </row>
    <row r="126" spans="1:80">
      <c r="A126" s="99" t="s">
        <v>1958</v>
      </c>
      <c r="B126" s="35" t="s">
        <v>1980</v>
      </c>
      <c r="C126" s="98" t="s">
        <v>1014</v>
      </c>
      <c r="D126" s="48">
        <v>0.56597222222222221</v>
      </c>
      <c r="E126" s="23" t="s">
        <v>104</v>
      </c>
      <c r="F126" s="37">
        <v>0.04</v>
      </c>
      <c r="G126" s="38">
        <v>10</v>
      </c>
      <c r="H126" s="38">
        <v>8.8000000000000007</v>
      </c>
      <c r="K126" s="35" t="s">
        <v>217</v>
      </c>
      <c r="M126" s="35" t="s">
        <v>134</v>
      </c>
      <c r="O126" s="38" t="s">
        <v>218</v>
      </c>
      <c r="Y126" s="38">
        <v>9.4</v>
      </c>
      <c r="Z126" s="38">
        <v>1</v>
      </c>
      <c r="AA126" s="37">
        <v>3.8</v>
      </c>
      <c r="AB126" s="78">
        <v>2</v>
      </c>
      <c r="AC126" s="38">
        <v>18.5</v>
      </c>
      <c r="AD126" s="40"/>
      <c r="AS126" s="38">
        <v>4</v>
      </c>
      <c r="AX126" s="35">
        <v>0.28000000000000003</v>
      </c>
    </row>
    <row r="127" spans="1:80">
      <c r="A127" s="99" t="s">
        <v>1958</v>
      </c>
      <c r="B127" s="35" t="s">
        <v>1981</v>
      </c>
      <c r="C127" s="98" t="s">
        <v>1014</v>
      </c>
      <c r="D127" s="48">
        <v>0.33333333333333331</v>
      </c>
      <c r="E127" s="23" t="s">
        <v>338</v>
      </c>
      <c r="F127" s="37">
        <v>0.06</v>
      </c>
      <c r="G127" s="38">
        <v>2.8</v>
      </c>
      <c r="H127" s="38">
        <v>5.4</v>
      </c>
      <c r="K127" s="35" t="s">
        <v>217</v>
      </c>
      <c r="M127" s="35" t="s">
        <v>134</v>
      </c>
      <c r="O127" s="38" t="s">
        <v>218</v>
      </c>
      <c r="Y127" s="38">
        <v>8</v>
      </c>
      <c r="Z127" s="38">
        <v>0.8</v>
      </c>
      <c r="AA127" s="37">
        <v>2.2999999999999998</v>
      </c>
      <c r="AB127" s="78" t="s">
        <v>411</v>
      </c>
      <c r="AC127" s="38">
        <v>13.1</v>
      </c>
      <c r="AD127" s="40"/>
      <c r="AS127" s="38">
        <v>3.2</v>
      </c>
      <c r="AX127" s="35">
        <v>4.4999999999999998E-2</v>
      </c>
    </row>
    <row r="128" spans="1:80">
      <c r="A128" s="99" t="s">
        <v>1958</v>
      </c>
      <c r="B128" s="35" t="s">
        <v>1982</v>
      </c>
      <c r="C128" s="98" t="s">
        <v>1014</v>
      </c>
      <c r="D128" s="48">
        <v>0.47916666666666669</v>
      </c>
      <c r="E128" s="23" t="s">
        <v>338</v>
      </c>
      <c r="F128" s="37">
        <v>0.5</v>
      </c>
      <c r="G128" s="38">
        <v>7.5</v>
      </c>
      <c r="H128" s="38">
        <v>6.6</v>
      </c>
      <c r="K128" s="35" t="s">
        <v>217</v>
      </c>
      <c r="M128" s="35" t="s">
        <v>134</v>
      </c>
      <c r="O128" s="38" t="s">
        <v>218</v>
      </c>
      <c r="Y128" s="38">
        <v>8.8000000000000007</v>
      </c>
      <c r="Z128" s="38">
        <v>1.1000000000000001</v>
      </c>
      <c r="AA128" s="37">
        <v>2.9</v>
      </c>
      <c r="AB128" s="78">
        <v>1</v>
      </c>
      <c r="AC128" s="38">
        <v>17.5</v>
      </c>
      <c r="AD128" s="40"/>
      <c r="AS128" s="38">
        <v>3.1</v>
      </c>
      <c r="AX128" s="35">
        <v>2.4E-2</v>
      </c>
    </row>
    <row r="129" spans="1:45">
      <c r="A129" s="99" t="s">
        <v>1958</v>
      </c>
      <c r="B129" s="35" t="s">
        <v>1961</v>
      </c>
      <c r="C129" s="98" t="s">
        <v>1880</v>
      </c>
      <c r="D129" s="48">
        <v>0.47916666666666669</v>
      </c>
      <c r="E129" s="23" t="s">
        <v>99</v>
      </c>
      <c r="F129" s="37">
        <v>0.27</v>
      </c>
      <c r="G129" s="38">
        <v>7.3</v>
      </c>
      <c r="H129" s="38">
        <v>12.1</v>
      </c>
      <c r="K129" s="35" t="s">
        <v>217</v>
      </c>
      <c r="M129" s="35">
        <v>80</v>
      </c>
      <c r="O129" s="38" t="s">
        <v>168</v>
      </c>
      <c r="Y129" s="38">
        <v>8.6999999999999993</v>
      </c>
      <c r="Z129" s="38">
        <v>3.5</v>
      </c>
      <c r="AA129" s="37">
        <v>5.9</v>
      </c>
      <c r="AB129" s="78">
        <v>10</v>
      </c>
      <c r="AC129" s="38">
        <v>13.8</v>
      </c>
      <c r="AD129" s="40"/>
      <c r="AS129" s="38"/>
    </row>
    <row r="130" spans="1:45">
      <c r="A130" s="99" t="s">
        <v>1958</v>
      </c>
      <c r="B130" s="35" t="s">
        <v>1963</v>
      </c>
      <c r="C130" s="98" t="s">
        <v>1880</v>
      </c>
      <c r="D130" s="48">
        <v>0.3888888888888889</v>
      </c>
      <c r="E130" s="23" t="s">
        <v>99</v>
      </c>
      <c r="F130" s="37">
        <v>0.19</v>
      </c>
      <c r="G130" s="38">
        <v>7.1</v>
      </c>
      <c r="H130" s="38">
        <v>11.9</v>
      </c>
      <c r="K130" s="35" t="s">
        <v>217</v>
      </c>
      <c r="M130" s="35" t="s">
        <v>134</v>
      </c>
      <c r="O130" s="38" t="s">
        <v>218</v>
      </c>
      <c r="Y130" s="38">
        <v>7.7</v>
      </c>
      <c r="Z130" s="38">
        <v>1.7</v>
      </c>
      <c r="AA130" s="37">
        <v>5.0999999999999996</v>
      </c>
      <c r="AB130" s="78">
        <v>5</v>
      </c>
      <c r="AC130" s="38">
        <v>10.4</v>
      </c>
      <c r="AD130" s="40"/>
      <c r="AS130" s="38"/>
    </row>
    <row r="131" spans="1:45">
      <c r="A131" s="99" t="s">
        <v>1958</v>
      </c>
      <c r="B131" s="35" t="s">
        <v>1964</v>
      </c>
      <c r="C131" s="98" t="s">
        <v>1880</v>
      </c>
      <c r="D131" s="48">
        <v>0.40625</v>
      </c>
      <c r="E131" s="23" t="s">
        <v>99</v>
      </c>
      <c r="F131" s="37">
        <v>0.18</v>
      </c>
      <c r="G131" s="38">
        <v>7.2</v>
      </c>
      <c r="H131" s="38">
        <v>9.4</v>
      </c>
      <c r="K131" s="35" t="s">
        <v>217</v>
      </c>
      <c r="M131" s="35" t="s">
        <v>134</v>
      </c>
      <c r="O131" s="38" t="s">
        <v>218</v>
      </c>
      <c r="Y131" s="38">
        <v>8.1</v>
      </c>
      <c r="Z131" s="38">
        <v>1.8</v>
      </c>
      <c r="AA131" s="37">
        <v>3</v>
      </c>
      <c r="AB131" s="78">
        <v>1</v>
      </c>
      <c r="AC131" s="38">
        <v>11.4</v>
      </c>
      <c r="AD131" s="40"/>
      <c r="AS131" s="38"/>
    </row>
    <row r="132" spans="1:45" s="35" customFormat="1">
      <c r="A132" s="99" t="s">
        <v>1958</v>
      </c>
      <c r="B132" s="35" t="s">
        <v>1965</v>
      </c>
      <c r="C132" s="98" t="s">
        <v>1880</v>
      </c>
      <c r="D132" s="48">
        <v>0.34027777777777773</v>
      </c>
      <c r="E132" s="23" t="s">
        <v>99</v>
      </c>
      <c r="F132" s="37">
        <v>0.04</v>
      </c>
      <c r="G132" s="38">
        <v>4.5</v>
      </c>
      <c r="H132" s="38">
        <v>7.5</v>
      </c>
      <c r="K132" s="35" t="s">
        <v>217</v>
      </c>
      <c r="M132" s="35" t="s">
        <v>134</v>
      </c>
      <c r="O132" s="38" t="s">
        <v>218</v>
      </c>
      <c r="P132" s="38"/>
      <c r="Q132" s="38"/>
      <c r="S132" s="38"/>
      <c r="Y132" s="38">
        <v>8.3000000000000007</v>
      </c>
      <c r="Z132" s="38">
        <v>0.8</v>
      </c>
      <c r="AA132" s="37">
        <v>2.6</v>
      </c>
      <c r="AB132" s="78" t="s">
        <v>411</v>
      </c>
      <c r="AC132" s="38">
        <v>13.6</v>
      </c>
      <c r="AD132" s="40"/>
      <c r="AE132" s="39"/>
      <c r="AF132" s="37"/>
      <c r="AG132" s="37"/>
      <c r="AL132" s="39"/>
      <c r="AS132" s="38"/>
    </row>
    <row r="133" spans="1:45" s="35" customFormat="1">
      <c r="A133" s="99" t="s">
        <v>1958</v>
      </c>
      <c r="B133" s="35" t="s">
        <v>1966</v>
      </c>
      <c r="C133" s="98" t="s">
        <v>1880</v>
      </c>
      <c r="D133" s="48">
        <v>0.30555555555555552</v>
      </c>
      <c r="E133" s="23" t="s">
        <v>99</v>
      </c>
      <c r="F133" s="37">
        <v>0.04</v>
      </c>
      <c r="G133" s="38">
        <v>4.5</v>
      </c>
      <c r="H133" s="38">
        <v>7.8</v>
      </c>
      <c r="K133" s="35" t="s">
        <v>217</v>
      </c>
      <c r="M133" s="35" t="s">
        <v>134</v>
      </c>
      <c r="O133" s="38" t="s">
        <v>218</v>
      </c>
      <c r="P133" s="38"/>
      <c r="Q133" s="38"/>
      <c r="S133" s="38"/>
      <c r="Y133" s="38">
        <v>8</v>
      </c>
      <c r="Z133" s="38">
        <v>1.1000000000000001</v>
      </c>
      <c r="AA133" s="37">
        <v>2.7</v>
      </c>
      <c r="AB133" s="78" t="s">
        <v>411</v>
      </c>
      <c r="AC133" s="38">
        <v>12.3</v>
      </c>
      <c r="AD133" s="40"/>
      <c r="AE133" s="39"/>
      <c r="AF133" s="37"/>
      <c r="AG133" s="37"/>
      <c r="AL133" s="39"/>
      <c r="AS133" s="38"/>
    </row>
    <row r="134" spans="1:45" s="35" customFormat="1">
      <c r="A134" s="99" t="s">
        <v>1958</v>
      </c>
      <c r="B134" s="35" t="s">
        <v>1967</v>
      </c>
      <c r="C134" s="98" t="s">
        <v>1880</v>
      </c>
      <c r="D134" s="48">
        <v>0.45833333333333331</v>
      </c>
      <c r="E134" s="23" t="s">
        <v>99</v>
      </c>
      <c r="F134" s="37">
        <v>0.05</v>
      </c>
      <c r="G134" s="38">
        <v>7</v>
      </c>
      <c r="H134" s="38">
        <v>10.9</v>
      </c>
      <c r="K134" s="35" t="s">
        <v>217</v>
      </c>
      <c r="M134" s="35">
        <v>90</v>
      </c>
      <c r="O134" s="38" t="s">
        <v>168</v>
      </c>
      <c r="P134" s="38"/>
      <c r="Q134" s="38"/>
      <c r="S134" s="38"/>
      <c r="Y134" s="38">
        <v>7.4</v>
      </c>
      <c r="Z134" s="38">
        <v>1.7</v>
      </c>
      <c r="AA134" s="37">
        <v>4.7</v>
      </c>
      <c r="AB134" s="78">
        <v>5</v>
      </c>
      <c r="AC134" s="38">
        <v>9.5</v>
      </c>
      <c r="AD134" s="40"/>
      <c r="AE134" s="39"/>
      <c r="AF134" s="37"/>
      <c r="AG134" s="37"/>
      <c r="AL134" s="39"/>
      <c r="AS134" s="38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G31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9.375" style="35" bestFit="1" customWidth="1"/>
    <col min="2" max="2" width="10.75" style="13" bestFit="1" customWidth="1"/>
    <col min="3" max="3" width="11.625" style="13" bestFit="1" customWidth="1"/>
    <col min="4" max="4" width="9.5" style="13" bestFit="1" customWidth="1"/>
    <col min="5" max="5" width="5.5" style="23" bestFit="1" customWidth="1"/>
    <col min="6" max="6" width="1.625" style="37" customWidth="1"/>
    <col min="7" max="8" width="6.5" style="38" bestFit="1" customWidth="1"/>
    <col min="9" max="9" width="5.5" style="35" bestFit="1" customWidth="1"/>
    <col min="10" max="14" width="1.625" style="35" customWidth="1"/>
    <col min="15" max="17" width="1.625" style="38" customWidth="1"/>
    <col min="18" max="18" width="1.625" style="35" customWidth="1"/>
    <col min="19" max="19" width="1.625" style="38" customWidth="1"/>
    <col min="20" max="24" width="1.625" style="35" customWidth="1"/>
    <col min="25" max="25" width="5.5" style="35" bestFit="1" customWidth="1"/>
    <col min="26" max="26" width="5.625" style="35" bestFit="1" customWidth="1"/>
    <col min="27" max="27" width="1.625" style="37" customWidth="1"/>
    <col min="28" max="28" width="1.625" style="39" customWidth="1"/>
    <col min="29" max="29" width="6.125" style="38" bestFit="1" customWidth="1"/>
    <col min="30" max="30" width="1.625" style="37" customWidth="1"/>
    <col min="31" max="31" width="1.625" style="39" customWidth="1"/>
    <col min="32" max="33" width="1.625" style="37" customWidth="1"/>
    <col min="34" max="37" width="1.625" style="35" customWidth="1"/>
    <col min="38" max="38" width="1.625" style="39" customWidth="1"/>
    <col min="39" max="41" width="1.625" style="35" customWidth="1"/>
    <col min="42" max="42" width="6.5" style="35" bestFit="1" customWidth="1"/>
    <col min="43" max="44" width="1.625" style="35" customWidth="1"/>
    <col min="45" max="45" width="1.625" style="39" customWidth="1"/>
    <col min="46" max="46" width="6.5" style="35" bestFit="1" customWidth="1"/>
    <col min="47" max="47" width="7.5" style="35" bestFit="1" customWidth="1"/>
    <col min="48" max="48" width="5.625" style="35" customWidth="1"/>
    <col min="49" max="52" width="1.625" style="35" customWidth="1"/>
    <col min="53" max="53" width="5.625" style="38" bestFit="1" customWidth="1"/>
    <col min="54" max="54" width="1.625" style="37" customWidth="1"/>
    <col min="55" max="56" width="1.625" style="35" customWidth="1"/>
    <col min="57" max="57" width="5.5" style="39" bestFit="1" customWidth="1"/>
    <col min="58" max="58" width="6.5" style="37" bestFit="1" customWidth="1"/>
    <col min="59" max="60" width="5.5" style="40" bestFit="1" customWidth="1"/>
    <col min="61" max="61" width="1.625" style="38" customWidth="1"/>
    <col min="62" max="80" width="1.625" style="35" customWidth="1"/>
    <col min="81" max="81" width="6.125" style="35" bestFit="1" customWidth="1"/>
    <col min="82" max="85" width="1.625" style="35" customWidth="1"/>
    <col min="86" max="16384" width="9.625" style="35"/>
  </cols>
  <sheetData>
    <row r="1" spans="1:85" s="10" customFormat="1" ht="108" customHeight="1">
      <c r="A1" s="1" t="s">
        <v>0</v>
      </c>
      <c r="B1" s="2" t="s">
        <v>1</v>
      </c>
      <c r="C1" s="80" t="s">
        <v>2</v>
      </c>
      <c r="D1" s="80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356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117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119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127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23" t="s">
        <v>357</v>
      </c>
      <c r="B3" s="24" t="s">
        <v>358</v>
      </c>
      <c r="C3" s="25" t="s">
        <v>359</v>
      </c>
      <c r="D3" s="81" t="s">
        <v>360</v>
      </c>
      <c r="E3" s="82"/>
      <c r="H3" s="83">
        <v>18.3</v>
      </c>
      <c r="I3" s="84">
        <v>15</v>
      </c>
      <c r="Y3" s="83">
        <v>7.5</v>
      </c>
      <c r="Z3" s="38"/>
      <c r="AP3" s="37">
        <v>0.8</v>
      </c>
      <c r="AT3" s="69">
        <v>0.59</v>
      </c>
      <c r="AU3" s="39">
        <v>6.5000000000000002E-2</v>
      </c>
      <c r="AV3" s="83">
        <v>2.2000000000000002</v>
      </c>
      <c r="BA3" s="85">
        <v>20</v>
      </c>
      <c r="BF3" s="86">
        <v>20.3</v>
      </c>
      <c r="BG3" s="85">
        <v>50</v>
      </c>
      <c r="BH3" s="85">
        <v>43</v>
      </c>
      <c r="CC3" s="86">
        <v>3.4</v>
      </c>
    </row>
    <row r="4" spans="1:85">
      <c r="A4" s="23" t="s">
        <v>357</v>
      </c>
      <c r="B4" s="24" t="s">
        <v>358</v>
      </c>
      <c r="C4" s="25" t="s">
        <v>361</v>
      </c>
      <c r="D4" s="81" t="s">
        <v>353</v>
      </c>
      <c r="H4" s="83">
        <v>24.1</v>
      </c>
      <c r="I4" s="83">
        <v>6.8</v>
      </c>
      <c r="Y4" s="83">
        <v>8</v>
      </c>
      <c r="Z4" s="38">
        <v>4.7</v>
      </c>
      <c r="AC4" s="78">
        <v>11</v>
      </c>
      <c r="AP4" s="37">
        <v>0.2</v>
      </c>
      <c r="AT4" s="87">
        <v>0.04</v>
      </c>
      <c r="AU4" s="39">
        <v>5.2999999999999999E-2</v>
      </c>
      <c r="AV4" s="83">
        <v>4.8</v>
      </c>
      <c r="BA4" s="85">
        <v>47</v>
      </c>
      <c r="BE4" s="78">
        <v>130</v>
      </c>
      <c r="BF4" s="86">
        <v>39.200000000000003</v>
      </c>
      <c r="BG4" s="85">
        <v>78</v>
      </c>
      <c r="BH4" s="85">
        <v>59</v>
      </c>
      <c r="CC4" s="86">
        <v>3.2</v>
      </c>
    </row>
    <row r="5" spans="1:85">
      <c r="A5" s="23" t="s">
        <v>357</v>
      </c>
      <c r="B5" s="24" t="s">
        <v>358</v>
      </c>
      <c r="C5" s="25" t="s">
        <v>362</v>
      </c>
      <c r="D5" s="81" t="s">
        <v>354</v>
      </c>
      <c r="E5" s="82"/>
      <c r="H5" s="83">
        <v>23.3</v>
      </c>
      <c r="I5" s="83">
        <v>3.4</v>
      </c>
      <c r="Y5" s="83">
        <v>7.5</v>
      </c>
      <c r="Z5" s="38"/>
      <c r="AP5" s="37">
        <v>0.18</v>
      </c>
      <c r="AT5" s="87">
        <v>0.03</v>
      </c>
      <c r="AU5" s="39">
        <v>3.7999999999999999E-2</v>
      </c>
      <c r="AV5" s="83">
        <v>5.3</v>
      </c>
      <c r="BA5" s="85">
        <v>51</v>
      </c>
      <c r="BE5" s="78"/>
      <c r="BF5" s="86">
        <v>40.200000000000003</v>
      </c>
      <c r="BG5" s="85">
        <v>80</v>
      </c>
      <c r="BH5" s="85">
        <v>56</v>
      </c>
      <c r="CC5" s="83">
        <v>3.2</v>
      </c>
    </row>
    <row r="6" spans="1:85">
      <c r="A6" s="23" t="s">
        <v>357</v>
      </c>
      <c r="B6" s="24" t="s">
        <v>358</v>
      </c>
      <c r="C6" s="25" t="s">
        <v>363</v>
      </c>
      <c r="D6" s="25" t="s">
        <v>364</v>
      </c>
      <c r="H6" s="83">
        <v>26.3</v>
      </c>
      <c r="I6" s="83">
        <v>2.1</v>
      </c>
      <c r="Y6" s="83">
        <v>7.5</v>
      </c>
      <c r="Z6" s="38"/>
      <c r="AP6" s="37">
        <v>0.1</v>
      </c>
      <c r="AT6" s="69">
        <v>0.18</v>
      </c>
      <c r="AU6" s="37">
        <v>0.12</v>
      </c>
      <c r="AV6" s="83">
        <v>4.5999999999999996</v>
      </c>
      <c r="BA6" s="85">
        <v>48</v>
      </c>
      <c r="BE6" s="78"/>
      <c r="BF6" s="86">
        <v>40.799999999999997</v>
      </c>
      <c r="BG6" s="85">
        <v>86</v>
      </c>
      <c r="BH6" s="85">
        <v>63</v>
      </c>
      <c r="CC6" s="83">
        <v>3</v>
      </c>
    </row>
    <row r="7" spans="1:85">
      <c r="A7" s="23" t="s">
        <v>357</v>
      </c>
      <c r="B7" s="24" t="s">
        <v>358</v>
      </c>
      <c r="C7" s="25" t="s">
        <v>365</v>
      </c>
      <c r="D7" s="25" t="s">
        <v>242</v>
      </c>
      <c r="H7" s="83">
        <v>26.3</v>
      </c>
      <c r="I7" s="84">
        <v>72</v>
      </c>
      <c r="Y7" s="83">
        <v>7.4</v>
      </c>
      <c r="Z7" s="38">
        <v>3.7</v>
      </c>
      <c r="AC7" s="38">
        <v>8.5</v>
      </c>
      <c r="AP7" s="38">
        <v>3.6</v>
      </c>
      <c r="AT7" s="69">
        <v>0.1</v>
      </c>
      <c r="AU7" s="39">
        <v>1.9E-2</v>
      </c>
      <c r="AV7" s="83">
        <v>1.6</v>
      </c>
      <c r="BA7" s="86">
        <v>9.1999999999999993</v>
      </c>
      <c r="BE7" s="78">
        <v>100</v>
      </c>
      <c r="BF7" s="86">
        <v>13.8</v>
      </c>
      <c r="BG7" s="85">
        <v>45</v>
      </c>
      <c r="BH7" s="85">
        <v>35</v>
      </c>
      <c r="CC7" s="83">
        <v>3.7</v>
      </c>
    </row>
    <row r="8" spans="1:85">
      <c r="A8" s="23" t="s">
        <v>357</v>
      </c>
      <c r="B8" s="24" t="s">
        <v>358</v>
      </c>
      <c r="C8" s="25" t="s">
        <v>366</v>
      </c>
      <c r="D8" s="25" t="s">
        <v>360</v>
      </c>
      <c r="H8" s="83">
        <v>22.1</v>
      </c>
      <c r="I8" s="83">
        <v>2.1</v>
      </c>
      <c r="Y8" s="83">
        <v>7.5</v>
      </c>
      <c r="Z8" s="38"/>
      <c r="AP8" s="37">
        <v>0.11</v>
      </c>
      <c r="AT8" s="69">
        <v>0.02</v>
      </c>
      <c r="AU8" s="39">
        <v>0.02</v>
      </c>
      <c r="AV8" s="83">
        <v>2.7</v>
      </c>
      <c r="BA8" s="88">
        <v>18</v>
      </c>
      <c r="BE8" s="78"/>
      <c r="BF8" s="86">
        <v>22.3</v>
      </c>
      <c r="BG8" s="85">
        <v>67</v>
      </c>
      <c r="BH8" s="85">
        <v>57</v>
      </c>
      <c r="CC8" s="83">
        <v>1.8</v>
      </c>
    </row>
    <row r="9" spans="1:85">
      <c r="A9" s="23" t="s">
        <v>357</v>
      </c>
      <c r="B9" s="24" t="s">
        <v>358</v>
      </c>
      <c r="C9" s="25" t="s">
        <v>367</v>
      </c>
      <c r="D9" s="25" t="s">
        <v>368</v>
      </c>
      <c r="H9" s="83">
        <v>16.399999999999999</v>
      </c>
      <c r="Y9" s="83">
        <v>7.4</v>
      </c>
      <c r="Z9" s="38"/>
      <c r="AP9" s="37">
        <v>0.27</v>
      </c>
      <c r="AT9" s="87">
        <v>0.1</v>
      </c>
      <c r="AU9" s="39">
        <v>2.1000000000000001E-2</v>
      </c>
      <c r="AV9" s="83">
        <v>2.1</v>
      </c>
      <c r="BA9" s="85">
        <v>11</v>
      </c>
      <c r="BE9" s="78"/>
      <c r="BF9" s="86">
        <v>16.5</v>
      </c>
      <c r="BG9" s="85">
        <v>45</v>
      </c>
      <c r="BH9" s="85">
        <v>43</v>
      </c>
      <c r="CC9" s="83">
        <v>1.7</v>
      </c>
    </row>
    <row r="10" spans="1:85">
      <c r="A10" s="23" t="s">
        <v>357</v>
      </c>
      <c r="B10" s="24" t="s">
        <v>358</v>
      </c>
      <c r="C10" s="25" t="s">
        <v>369</v>
      </c>
      <c r="D10" s="25" t="s">
        <v>242</v>
      </c>
      <c r="H10" s="38">
        <v>15.3</v>
      </c>
      <c r="I10" s="89">
        <v>1.5</v>
      </c>
      <c r="Y10" s="83">
        <v>7.3</v>
      </c>
      <c r="Z10" s="38">
        <v>1.2</v>
      </c>
      <c r="AC10" s="38">
        <v>8.1999999999999993</v>
      </c>
      <c r="AP10" s="37">
        <v>0.13</v>
      </c>
      <c r="AT10" s="87">
        <v>0.01</v>
      </c>
      <c r="AU10" s="39">
        <v>4.7E-2</v>
      </c>
      <c r="AV10" s="83">
        <v>4</v>
      </c>
      <c r="BA10" s="85">
        <v>24</v>
      </c>
      <c r="BE10" s="78">
        <v>84</v>
      </c>
      <c r="BF10" s="86">
        <v>27.2</v>
      </c>
      <c r="BG10" s="85">
        <v>67</v>
      </c>
      <c r="BH10" s="85">
        <v>50</v>
      </c>
      <c r="CC10" s="83">
        <v>1.7</v>
      </c>
    </row>
    <row r="11" spans="1:85">
      <c r="A11" s="23" t="s">
        <v>357</v>
      </c>
      <c r="B11" s="24" t="s">
        <v>358</v>
      </c>
      <c r="C11" s="25" t="s">
        <v>370</v>
      </c>
      <c r="D11" s="81" t="s">
        <v>371</v>
      </c>
      <c r="H11" s="83">
        <v>12.8</v>
      </c>
      <c r="I11" s="89">
        <v>1.3</v>
      </c>
      <c r="Y11" s="83">
        <v>7.5</v>
      </c>
      <c r="Z11" s="38"/>
      <c r="AP11" s="37">
        <v>7.0000000000000007E-2</v>
      </c>
      <c r="AT11" s="69">
        <v>0.1</v>
      </c>
      <c r="AU11" s="37">
        <v>0.1</v>
      </c>
      <c r="AV11" s="83">
        <v>5.3</v>
      </c>
      <c r="BA11" s="85">
        <v>40</v>
      </c>
      <c r="BE11" s="78"/>
      <c r="BF11" s="86">
        <v>34.9</v>
      </c>
      <c r="BG11" s="85">
        <v>79</v>
      </c>
      <c r="BH11" s="85">
        <v>55</v>
      </c>
      <c r="CC11" s="83">
        <v>2.4</v>
      </c>
    </row>
    <row r="12" spans="1:85">
      <c r="A12" s="23" t="s">
        <v>357</v>
      </c>
      <c r="B12" s="24" t="s">
        <v>358</v>
      </c>
      <c r="C12" s="25" t="s">
        <v>372</v>
      </c>
      <c r="D12" s="81" t="s">
        <v>355</v>
      </c>
      <c r="H12" s="89">
        <v>9.6</v>
      </c>
      <c r="I12" s="89">
        <v>2.8</v>
      </c>
      <c r="Y12" s="89">
        <v>7.2</v>
      </c>
      <c r="Z12" s="38"/>
      <c r="AP12" s="37">
        <v>0.14000000000000001</v>
      </c>
      <c r="AT12" s="90">
        <v>0.24</v>
      </c>
      <c r="AU12" s="39">
        <v>8.5999999999999993E-2</v>
      </c>
      <c r="AV12" s="83">
        <v>4.9000000000000004</v>
      </c>
      <c r="BA12" s="91">
        <v>48</v>
      </c>
      <c r="BE12" s="78"/>
      <c r="BF12" s="86">
        <v>37</v>
      </c>
      <c r="BG12" s="91">
        <v>82</v>
      </c>
      <c r="BH12" s="85">
        <v>50</v>
      </c>
      <c r="CC12" s="89">
        <v>2.7</v>
      </c>
    </row>
    <row r="13" spans="1:85">
      <c r="A13" s="23" t="s">
        <v>357</v>
      </c>
      <c r="B13" s="24" t="s">
        <v>358</v>
      </c>
      <c r="C13" s="25" t="s">
        <v>373</v>
      </c>
      <c r="D13" s="81" t="s">
        <v>353</v>
      </c>
      <c r="H13" s="83">
        <v>12.6</v>
      </c>
      <c r="I13" s="89">
        <v>1.3</v>
      </c>
      <c r="Y13" s="83">
        <v>7.5</v>
      </c>
      <c r="Z13" s="38">
        <v>1</v>
      </c>
      <c r="AC13" s="38">
        <v>8.3000000000000007</v>
      </c>
      <c r="AP13" s="37">
        <v>7.0000000000000007E-2</v>
      </c>
      <c r="AT13" s="69">
        <v>7.0000000000000007E-2</v>
      </c>
      <c r="AU13" s="39">
        <v>6.8000000000000005E-2</v>
      </c>
      <c r="AV13" s="83">
        <v>5.8</v>
      </c>
      <c r="BA13" s="85">
        <v>46</v>
      </c>
      <c r="BE13" s="78">
        <v>80</v>
      </c>
      <c r="BF13" s="86">
        <v>40.700000000000003</v>
      </c>
      <c r="BG13" s="85">
        <v>85</v>
      </c>
      <c r="BH13" s="85">
        <v>55</v>
      </c>
      <c r="CC13" s="83">
        <v>2.9</v>
      </c>
    </row>
    <row r="14" spans="1:85">
      <c r="A14" s="23" t="s">
        <v>357</v>
      </c>
      <c r="B14" s="24" t="s">
        <v>358</v>
      </c>
      <c r="C14" s="25" t="s">
        <v>374</v>
      </c>
      <c r="D14" s="81" t="s">
        <v>375</v>
      </c>
      <c r="H14" s="83">
        <v>12.4</v>
      </c>
      <c r="I14" s="89">
        <v>1.5</v>
      </c>
      <c r="Y14" s="83">
        <v>7.5</v>
      </c>
      <c r="Z14" s="38"/>
      <c r="AP14" s="37">
        <v>7.0000000000000007E-2</v>
      </c>
      <c r="AT14" s="87">
        <v>0.24</v>
      </c>
      <c r="AU14" s="39">
        <v>0.08</v>
      </c>
      <c r="AV14" s="83">
        <v>3.7</v>
      </c>
      <c r="BA14" s="85">
        <v>29</v>
      </c>
      <c r="BE14" s="78"/>
      <c r="BF14" s="86">
        <v>30</v>
      </c>
      <c r="BG14" s="85">
        <v>72</v>
      </c>
      <c r="BH14" s="85">
        <v>52</v>
      </c>
      <c r="CC14" s="83">
        <v>1.7</v>
      </c>
    </row>
    <row r="15" spans="1:85">
      <c r="A15" s="23" t="s">
        <v>357</v>
      </c>
      <c r="B15" s="24" t="s">
        <v>376</v>
      </c>
      <c r="C15" s="25" t="s">
        <v>377</v>
      </c>
      <c r="D15" s="81" t="s">
        <v>326</v>
      </c>
      <c r="E15" s="82" t="s">
        <v>378</v>
      </c>
      <c r="G15" s="38">
        <v>24.4</v>
      </c>
      <c r="H15" s="38">
        <v>17.899999999999999</v>
      </c>
      <c r="I15" s="93">
        <v>24</v>
      </c>
      <c r="Y15" s="83">
        <v>7.5</v>
      </c>
      <c r="Z15" s="38"/>
      <c r="AP15" s="37">
        <v>0.96</v>
      </c>
      <c r="AT15" s="94">
        <v>0.61</v>
      </c>
      <c r="AU15" s="95">
        <v>5.7000000000000002E-2</v>
      </c>
      <c r="AV15" s="83">
        <v>1.9</v>
      </c>
      <c r="BA15" s="85">
        <v>18</v>
      </c>
      <c r="BE15" s="78"/>
      <c r="BF15" s="86">
        <v>18.7</v>
      </c>
      <c r="BG15" s="96">
        <v>43</v>
      </c>
      <c r="BH15" s="85">
        <v>37</v>
      </c>
      <c r="CC15" s="83">
        <v>3.7</v>
      </c>
    </row>
    <row r="16" spans="1:85">
      <c r="A16" s="23" t="s">
        <v>357</v>
      </c>
      <c r="B16" s="24" t="s">
        <v>376</v>
      </c>
      <c r="C16" s="25" t="s">
        <v>361</v>
      </c>
      <c r="D16" s="81" t="s">
        <v>379</v>
      </c>
      <c r="E16" s="23" t="s">
        <v>380</v>
      </c>
      <c r="G16" s="38">
        <v>28</v>
      </c>
      <c r="H16" s="38">
        <v>23.4</v>
      </c>
      <c r="I16" s="89">
        <v>4.0999999999999996</v>
      </c>
      <c r="Y16" s="83">
        <v>7.4</v>
      </c>
      <c r="Z16" s="38">
        <v>2.6</v>
      </c>
      <c r="AC16" s="38">
        <v>6.1</v>
      </c>
      <c r="AP16" s="37">
        <v>0.16</v>
      </c>
      <c r="AT16" s="92">
        <v>0.13</v>
      </c>
      <c r="AU16" s="95">
        <v>9.1999999999999998E-2</v>
      </c>
      <c r="AV16" s="83">
        <v>4.7</v>
      </c>
      <c r="BA16" s="85">
        <v>45</v>
      </c>
      <c r="BE16" s="78">
        <v>74</v>
      </c>
      <c r="BF16" s="86">
        <v>38.799999999999997</v>
      </c>
      <c r="BG16" s="96">
        <v>78</v>
      </c>
      <c r="BH16" s="85">
        <v>60</v>
      </c>
      <c r="CC16" s="83">
        <v>3.3</v>
      </c>
    </row>
    <row r="17" spans="1:81">
      <c r="A17" s="23" t="s">
        <v>357</v>
      </c>
      <c r="B17" s="24" t="s">
        <v>376</v>
      </c>
      <c r="C17" s="25" t="s">
        <v>362</v>
      </c>
      <c r="D17" s="81" t="s">
        <v>364</v>
      </c>
      <c r="E17" s="82" t="s">
        <v>378</v>
      </c>
      <c r="G17" s="38">
        <v>26.7</v>
      </c>
      <c r="H17" s="38">
        <v>22.9</v>
      </c>
      <c r="I17" s="89">
        <v>3.7</v>
      </c>
      <c r="Y17" s="83">
        <v>7.4</v>
      </c>
      <c r="Z17" s="38"/>
      <c r="AP17" s="37">
        <v>0.17</v>
      </c>
      <c r="AT17" s="94">
        <v>0.11</v>
      </c>
      <c r="AU17" s="95">
        <v>7.1999999999999995E-2</v>
      </c>
      <c r="AV17" s="83">
        <v>5.2</v>
      </c>
      <c r="BA17" s="85">
        <v>47</v>
      </c>
      <c r="BE17" s="78"/>
      <c r="BF17" s="86">
        <v>38.799999999999997</v>
      </c>
      <c r="BG17" s="96">
        <v>82</v>
      </c>
      <c r="BH17" s="85">
        <v>54</v>
      </c>
      <c r="CC17" s="83">
        <v>3.1</v>
      </c>
    </row>
    <row r="18" spans="1:81">
      <c r="A18" s="23" t="s">
        <v>357</v>
      </c>
      <c r="B18" s="24" t="s">
        <v>376</v>
      </c>
      <c r="C18" s="25" t="s">
        <v>381</v>
      </c>
      <c r="D18" s="25" t="s">
        <v>326</v>
      </c>
      <c r="E18" s="23" t="s">
        <v>378</v>
      </c>
      <c r="G18" s="38">
        <v>28.3</v>
      </c>
      <c r="H18" s="38">
        <v>27.6</v>
      </c>
      <c r="I18" s="89">
        <v>4.7</v>
      </c>
      <c r="Y18" s="83">
        <v>7.6</v>
      </c>
      <c r="Z18" s="38"/>
      <c r="AP18" s="37">
        <v>0.22</v>
      </c>
      <c r="AT18" s="94">
        <v>0.32</v>
      </c>
      <c r="AU18" s="94">
        <v>0.13</v>
      </c>
      <c r="AV18" s="83">
        <v>4.2</v>
      </c>
      <c r="BA18" s="85">
        <v>47</v>
      </c>
      <c r="BE18" s="78"/>
      <c r="BF18" s="86">
        <v>39.5</v>
      </c>
      <c r="BG18" s="96">
        <v>85</v>
      </c>
      <c r="BH18" s="85">
        <v>61</v>
      </c>
      <c r="CC18" s="83">
        <v>3.1</v>
      </c>
    </row>
    <row r="19" spans="1:81">
      <c r="A19" s="23" t="s">
        <v>357</v>
      </c>
      <c r="B19" s="24" t="s">
        <v>376</v>
      </c>
      <c r="C19" s="25" t="s">
        <v>365</v>
      </c>
      <c r="D19" s="25" t="s">
        <v>382</v>
      </c>
      <c r="E19" s="23" t="s">
        <v>183</v>
      </c>
      <c r="G19" s="38">
        <v>24.1</v>
      </c>
      <c r="H19" s="38">
        <v>22.7</v>
      </c>
      <c r="I19" s="93">
        <v>49</v>
      </c>
      <c r="Y19" s="83">
        <v>7.4</v>
      </c>
      <c r="Z19" s="38">
        <v>3.5</v>
      </c>
      <c r="AC19" s="38">
        <v>7.5</v>
      </c>
      <c r="AP19" s="38">
        <v>2</v>
      </c>
      <c r="AT19" s="94">
        <v>0.26</v>
      </c>
      <c r="AU19" s="95">
        <v>2.3E-2</v>
      </c>
      <c r="AV19" s="83">
        <v>1.5</v>
      </c>
      <c r="BA19" s="86">
        <v>8.5</v>
      </c>
      <c r="BE19" s="78">
        <v>90</v>
      </c>
      <c r="BF19" s="86">
        <v>13.6</v>
      </c>
      <c r="BG19" s="96">
        <v>43</v>
      </c>
      <c r="BH19" s="85">
        <v>38</v>
      </c>
      <c r="CC19" s="83">
        <v>3</v>
      </c>
    </row>
    <row r="20" spans="1:81">
      <c r="A20" s="23" t="s">
        <v>357</v>
      </c>
      <c r="B20" s="24" t="s">
        <v>376</v>
      </c>
      <c r="C20" s="25" t="s">
        <v>383</v>
      </c>
      <c r="D20" s="25" t="s">
        <v>384</v>
      </c>
      <c r="E20" s="23" t="s">
        <v>378</v>
      </c>
      <c r="G20" s="38">
        <v>25.8</v>
      </c>
      <c r="H20" s="38">
        <v>22.5</v>
      </c>
      <c r="I20" s="89">
        <v>2.8</v>
      </c>
      <c r="Y20" s="83">
        <v>7.4</v>
      </c>
      <c r="Z20" s="38"/>
      <c r="AP20" s="37">
        <v>0.28000000000000003</v>
      </c>
      <c r="AT20" s="94">
        <v>0.02</v>
      </c>
      <c r="AU20" s="95">
        <v>1.6E-2</v>
      </c>
      <c r="AV20" s="83">
        <v>2.8</v>
      </c>
      <c r="BA20" s="88">
        <v>18</v>
      </c>
      <c r="BE20" s="78"/>
      <c r="BF20" s="86">
        <v>22.5</v>
      </c>
      <c r="BG20" s="96">
        <v>66</v>
      </c>
      <c r="BH20" s="85">
        <v>52</v>
      </c>
      <c r="CC20" s="83">
        <v>1.8</v>
      </c>
    </row>
    <row r="21" spans="1:81">
      <c r="A21" s="23" t="s">
        <v>357</v>
      </c>
      <c r="B21" s="24" t="s">
        <v>376</v>
      </c>
      <c r="C21" s="25" t="s">
        <v>367</v>
      </c>
      <c r="D21" s="25" t="s">
        <v>326</v>
      </c>
      <c r="E21" s="23" t="s">
        <v>183</v>
      </c>
      <c r="G21" s="38">
        <v>13.2</v>
      </c>
      <c r="H21" s="38">
        <v>16.2</v>
      </c>
      <c r="Y21" s="83">
        <v>7.5</v>
      </c>
      <c r="Z21" s="38"/>
      <c r="AP21" s="37">
        <v>0.21</v>
      </c>
      <c r="AT21" s="94">
        <v>0.26</v>
      </c>
      <c r="AU21" s="95">
        <v>2.1000000000000001E-2</v>
      </c>
      <c r="AV21" s="83">
        <v>2.2000000000000002</v>
      </c>
      <c r="BA21" s="85">
        <v>12</v>
      </c>
      <c r="BE21" s="78"/>
      <c r="BF21" s="86">
        <v>17.399999999999999</v>
      </c>
      <c r="BG21" s="96">
        <v>43</v>
      </c>
      <c r="BH21" s="85">
        <v>41</v>
      </c>
      <c r="CC21" s="83">
        <v>1.5</v>
      </c>
    </row>
    <row r="22" spans="1:81">
      <c r="A22" s="23" t="s">
        <v>357</v>
      </c>
      <c r="B22" s="24" t="s">
        <v>376</v>
      </c>
      <c r="C22" s="25" t="s">
        <v>385</v>
      </c>
      <c r="D22" s="25" t="s">
        <v>384</v>
      </c>
      <c r="E22" s="23" t="s">
        <v>386</v>
      </c>
      <c r="G22" s="38">
        <v>14</v>
      </c>
      <c r="H22" s="38">
        <v>15.1</v>
      </c>
      <c r="I22" s="89">
        <v>5.0999999999999996</v>
      </c>
      <c r="Y22" s="83">
        <v>7.4</v>
      </c>
      <c r="Z22" s="38">
        <v>3.7</v>
      </c>
      <c r="AC22" s="38">
        <v>8.5</v>
      </c>
      <c r="AP22" s="37">
        <v>0.2</v>
      </c>
      <c r="AT22" s="94">
        <v>0.02</v>
      </c>
      <c r="AU22" s="95">
        <v>0.08</v>
      </c>
      <c r="AV22" s="83">
        <v>3.5</v>
      </c>
      <c r="BA22" s="85">
        <v>21</v>
      </c>
      <c r="BE22" s="78">
        <v>88</v>
      </c>
      <c r="BF22" s="86">
        <v>25</v>
      </c>
      <c r="BG22" s="96">
        <v>66</v>
      </c>
      <c r="BH22" s="85">
        <v>51</v>
      </c>
      <c r="CC22" s="83">
        <v>2.1</v>
      </c>
    </row>
    <row r="23" spans="1:81">
      <c r="A23" s="23" t="s">
        <v>357</v>
      </c>
      <c r="B23" s="24" t="s">
        <v>376</v>
      </c>
      <c r="C23" s="25" t="s">
        <v>387</v>
      </c>
      <c r="D23" s="81" t="s">
        <v>388</v>
      </c>
      <c r="E23" s="23" t="s">
        <v>389</v>
      </c>
      <c r="G23" s="38">
        <v>9.3000000000000007</v>
      </c>
      <c r="H23" s="38">
        <v>11.9</v>
      </c>
      <c r="I23" s="83">
        <v>1.1000000000000001</v>
      </c>
      <c r="Y23" s="83">
        <v>7.5</v>
      </c>
      <c r="Z23" s="38"/>
      <c r="AP23" s="37">
        <v>7.0000000000000007E-2</v>
      </c>
      <c r="AT23" s="94">
        <v>0.33</v>
      </c>
      <c r="AU23" s="94">
        <v>0.16</v>
      </c>
      <c r="AV23" s="83">
        <v>5.0999999999999996</v>
      </c>
      <c r="BA23" s="85">
        <v>38</v>
      </c>
      <c r="BB23" s="35"/>
      <c r="BD23" s="39"/>
      <c r="BE23" s="78"/>
      <c r="BF23" s="86">
        <v>35.4</v>
      </c>
      <c r="BG23" s="96">
        <v>79</v>
      </c>
      <c r="BH23" s="85">
        <v>56</v>
      </c>
      <c r="BI23" s="35"/>
      <c r="CC23" s="83">
        <v>2.2999999999999998</v>
      </c>
    </row>
    <row r="24" spans="1:81">
      <c r="A24" s="23" t="s">
        <v>357</v>
      </c>
      <c r="B24" s="24" t="s">
        <v>376</v>
      </c>
      <c r="C24" s="25" t="s">
        <v>372</v>
      </c>
      <c r="D24" s="81" t="s">
        <v>390</v>
      </c>
      <c r="E24" s="23" t="s">
        <v>380</v>
      </c>
      <c r="G24" s="38">
        <v>5.8</v>
      </c>
      <c r="H24" s="38">
        <v>9.6</v>
      </c>
      <c r="I24" s="83">
        <v>9.9</v>
      </c>
      <c r="Y24" s="83">
        <v>7.4</v>
      </c>
      <c r="Z24" s="439"/>
      <c r="AH24" s="83"/>
      <c r="AI24" s="83"/>
      <c r="AP24" s="37">
        <v>0.24</v>
      </c>
      <c r="AT24" s="94">
        <v>0.82</v>
      </c>
      <c r="AU24" s="94">
        <v>0.11</v>
      </c>
      <c r="AV24" s="83">
        <v>4.7</v>
      </c>
      <c r="BA24" s="85">
        <v>51</v>
      </c>
      <c r="BE24" s="78"/>
      <c r="BF24" s="86">
        <v>39</v>
      </c>
      <c r="BG24" s="96">
        <v>82</v>
      </c>
      <c r="BH24" s="85">
        <v>52</v>
      </c>
      <c r="CC24" s="83">
        <v>4.4000000000000004</v>
      </c>
    </row>
    <row r="25" spans="1:81">
      <c r="A25" s="23" t="s">
        <v>357</v>
      </c>
      <c r="B25" s="24" t="s">
        <v>376</v>
      </c>
      <c r="C25" s="25" t="s">
        <v>391</v>
      </c>
      <c r="D25" s="81" t="s">
        <v>354</v>
      </c>
      <c r="E25" s="23" t="s">
        <v>389</v>
      </c>
      <c r="G25" s="38">
        <v>8</v>
      </c>
      <c r="H25" s="38">
        <v>12.1</v>
      </c>
      <c r="I25" s="83">
        <v>1</v>
      </c>
      <c r="Y25" s="83">
        <v>7.4</v>
      </c>
      <c r="Z25" s="38">
        <v>1.9</v>
      </c>
      <c r="AA25" s="39"/>
      <c r="AB25" s="38"/>
      <c r="AC25" s="38">
        <v>8.4</v>
      </c>
      <c r="AD25" s="39"/>
      <c r="AE25" s="37"/>
      <c r="AG25" s="35"/>
      <c r="AK25" s="39"/>
      <c r="AL25" s="35"/>
      <c r="AP25" s="37">
        <v>0.08</v>
      </c>
      <c r="AR25" s="39"/>
      <c r="AS25" s="35"/>
      <c r="AT25" s="94">
        <v>0.28000000000000003</v>
      </c>
      <c r="AU25" s="94">
        <v>0.13</v>
      </c>
      <c r="AV25" s="83">
        <v>5.8</v>
      </c>
      <c r="AZ25" s="38"/>
      <c r="BA25" s="85">
        <v>47</v>
      </c>
      <c r="BE25" s="78">
        <v>80</v>
      </c>
      <c r="BF25" s="86">
        <v>41</v>
      </c>
      <c r="BG25" s="96">
        <v>86</v>
      </c>
      <c r="BH25" s="85">
        <v>55</v>
      </c>
      <c r="CC25" s="83">
        <v>2.9</v>
      </c>
    </row>
    <row r="26" spans="1:81">
      <c r="A26" s="23" t="s">
        <v>357</v>
      </c>
      <c r="B26" s="24" t="s">
        <v>376</v>
      </c>
      <c r="C26" s="25" t="s">
        <v>374</v>
      </c>
      <c r="D26" s="81" t="s">
        <v>354</v>
      </c>
      <c r="E26" s="23" t="s">
        <v>392</v>
      </c>
      <c r="G26" s="38">
        <v>12.5</v>
      </c>
      <c r="H26" s="38">
        <v>12.6</v>
      </c>
      <c r="I26" s="83">
        <v>2.4</v>
      </c>
      <c r="Y26" s="83">
        <v>7.5</v>
      </c>
      <c r="Z26" s="38"/>
      <c r="AP26" s="37">
        <v>0.15</v>
      </c>
      <c r="AT26" s="94">
        <v>0.28999999999999998</v>
      </c>
      <c r="AU26" s="92">
        <v>9.1999999999999998E-2</v>
      </c>
      <c r="AV26" s="83">
        <v>3.7</v>
      </c>
      <c r="BA26" s="85">
        <v>26</v>
      </c>
      <c r="BE26" s="78"/>
      <c r="BF26" s="86">
        <v>28.8</v>
      </c>
      <c r="BG26" s="96">
        <v>68</v>
      </c>
      <c r="BH26" s="85">
        <v>54</v>
      </c>
      <c r="CC26" s="83">
        <v>1.9</v>
      </c>
    </row>
    <row r="27" spans="1:81">
      <c r="Z27" s="38"/>
      <c r="BA27" s="35"/>
      <c r="BB27" s="35"/>
      <c r="BE27" s="78"/>
    </row>
    <row r="28" spans="1:81">
      <c r="BF28" s="35"/>
    </row>
    <row r="29" spans="1:81">
      <c r="BA29" s="35"/>
      <c r="BB29" s="35"/>
      <c r="BE29" s="35"/>
      <c r="BG29" s="35"/>
      <c r="BH29" s="35"/>
      <c r="BI29" s="35"/>
    </row>
    <row r="30" spans="1:81">
      <c r="BA30" s="35"/>
      <c r="BB30" s="35"/>
      <c r="BE30" s="35"/>
      <c r="BF30" s="35"/>
      <c r="BG30" s="35"/>
      <c r="BH30" s="35"/>
      <c r="BI30" s="35"/>
    </row>
    <row r="31" spans="1:81">
      <c r="BF31" s="35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G134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42.75" style="35" bestFit="1" customWidth="1"/>
    <col min="2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117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393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97" t="s">
        <v>394</v>
      </c>
      <c r="B3" s="97" t="s">
        <v>395</v>
      </c>
      <c r="C3" s="13" t="s">
        <v>396</v>
      </c>
      <c r="D3" s="48">
        <v>0.60416666666666663</v>
      </c>
      <c r="E3" s="23" t="s">
        <v>397</v>
      </c>
      <c r="F3" s="37">
        <v>0.27</v>
      </c>
      <c r="G3" s="38">
        <v>21.1</v>
      </c>
      <c r="H3" s="38">
        <v>15.6</v>
      </c>
      <c r="K3" s="35" t="s">
        <v>398</v>
      </c>
      <c r="L3" s="35" t="s">
        <v>399</v>
      </c>
      <c r="M3" s="35" t="s">
        <v>134</v>
      </c>
      <c r="O3" s="38" t="s">
        <v>218</v>
      </c>
      <c r="Y3" s="38">
        <v>7.9</v>
      </c>
      <c r="Z3" s="38">
        <v>1.2</v>
      </c>
      <c r="AB3" s="78">
        <v>2</v>
      </c>
      <c r="AC3" s="38">
        <v>10.3</v>
      </c>
      <c r="AD3" s="40"/>
      <c r="AS3" s="38">
        <v>1.6</v>
      </c>
      <c r="AX3" s="39">
        <v>0.03</v>
      </c>
    </row>
    <row r="4" spans="1:85">
      <c r="A4" s="97" t="s">
        <v>394</v>
      </c>
      <c r="B4" s="97" t="s">
        <v>400</v>
      </c>
      <c r="C4" s="98" t="s">
        <v>401</v>
      </c>
      <c r="D4" s="48">
        <v>0.60069444444444442</v>
      </c>
      <c r="E4" s="23" t="s">
        <v>397</v>
      </c>
      <c r="F4" s="37">
        <v>0.04</v>
      </c>
      <c r="G4" s="38">
        <v>28.5</v>
      </c>
      <c r="H4" s="38">
        <v>22.5</v>
      </c>
      <c r="K4" s="35" t="s">
        <v>402</v>
      </c>
      <c r="L4" s="35" t="s">
        <v>399</v>
      </c>
      <c r="M4" s="35" t="s">
        <v>134</v>
      </c>
      <c r="O4" s="38" t="s">
        <v>218</v>
      </c>
      <c r="Y4" s="38">
        <v>7.7</v>
      </c>
      <c r="Z4" s="38">
        <v>1</v>
      </c>
      <c r="AB4" s="78">
        <v>1</v>
      </c>
      <c r="AC4" s="38">
        <v>10.5</v>
      </c>
      <c r="AD4" s="40">
        <v>3100</v>
      </c>
      <c r="AS4" s="38"/>
    </row>
    <row r="5" spans="1:85">
      <c r="A5" s="97" t="s">
        <v>394</v>
      </c>
      <c r="B5" s="97" t="s">
        <v>400</v>
      </c>
      <c r="C5" s="98" t="s">
        <v>403</v>
      </c>
      <c r="D5" s="48">
        <v>0.57986111111111105</v>
      </c>
      <c r="E5" s="23" t="s">
        <v>99</v>
      </c>
      <c r="F5" s="37">
        <v>0.12</v>
      </c>
      <c r="G5" s="38">
        <v>22.3</v>
      </c>
      <c r="H5" s="38">
        <v>18.5</v>
      </c>
      <c r="K5" s="35" t="s">
        <v>146</v>
      </c>
      <c r="L5" s="35" t="s">
        <v>399</v>
      </c>
      <c r="M5" s="35" t="s">
        <v>134</v>
      </c>
      <c r="O5" s="38" t="s">
        <v>218</v>
      </c>
      <c r="Y5" s="38">
        <v>7.7</v>
      </c>
      <c r="Z5" s="38">
        <v>1.9</v>
      </c>
      <c r="AB5" s="78">
        <v>2</v>
      </c>
      <c r="AC5" s="38">
        <v>10</v>
      </c>
      <c r="AD5" s="40"/>
      <c r="AS5" s="38">
        <v>1.9</v>
      </c>
      <c r="AX5" s="35">
        <v>5.2999999999999999E-2</v>
      </c>
    </row>
    <row r="6" spans="1:85">
      <c r="A6" s="97" t="s">
        <v>394</v>
      </c>
      <c r="B6" s="97" t="s">
        <v>400</v>
      </c>
      <c r="C6" s="98" t="s">
        <v>404</v>
      </c>
      <c r="D6" s="48">
        <v>0.58333333333333337</v>
      </c>
      <c r="E6" s="23" t="s">
        <v>397</v>
      </c>
      <c r="F6" s="37">
        <v>0.08</v>
      </c>
      <c r="G6" s="38">
        <v>31.2</v>
      </c>
      <c r="H6" s="38">
        <v>24</v>
      </c>
      <c r="K6" s="35" t="s">
        <v>146</v>
      </c>
      <c r="L6" s="35" t="s">
        <v>399</v>
      </c>
      <c r="M6" s="35" t="s">
        <v>134</v>
      </c>
      <c r="O6" s="38" t="s">
        <v>218</v>
      </c>
      <c r="Y6" s="38">
        <v>7.6</v>
      </c>
      <c r="Z6" s="38">
        <v>1.4</v>
      </c>
      <c r="AB6" s="78">
        <v>1</v>
      </c>
      <c r="AC6" s="38">
        <v>9.5</v>
      </c>
      <c r="AD6" s="40"/>
      <c r="AS6" s="38"/>
    </row>
    <row r="7" spans="1:85">
      <c r="A7" s="97" t="s">
        <v>394</v>
      </c>
      <c r="B7" s="97" t="s">
        <v>400</v>
      </c>
      <c r="C7" s="98" t="s">
        <v>405</v>
      </c>
      <c r="D7" s="48">
        <v>0.60416666666666663</v>
      </c>
      <c r="E7" s="23" t="s">
        <v>397</v>
      </c>
      <c r="F7" s="37">
        <v>7.0000000000000007E-2</v>
      </c>
      <c r="G7" s="38">
        <v>35.799999999999997</v>
      </c>
      <c r="H7" s="38">
        <v>23.5</v>
      </c>
      <c r="K7" s="35" t="s">
        <v>402</v>
      </c>
      <c r="L7" s="35" t="s">
        <v>399</v>
      </c>
      <c r="M7" s="35" t="s">
        <v>134</v>
      </c>
      <c r="O7" s="38" t="s">
        <v>218</v>
      </c>
      <c r="P7" s="38" t="s">
        <v>109</v>
      </c>
      <c r="Q7" s="38" t="s">
        <v>106</v>
      </c>
      <c r="R7" s="35" t="s">
        <v>110</v>
      </c>
      <c r="S7" s="38" t="s">
        <v>114</v>
      </c>
      <c r="T7" s="35" t="s">
        <v>110</v>
      </c>
      <c r="U7" s="35" t="s">
        <v>110</v>
      </c>
      <c r="Y7" s="38">
        <v>7.4</v>
      </c>
      <c r="Z7" s="38">
        <v>1</v>
      </c>
      <c r="AB7" s="78">
        <v>7</v>
      </c>
      <c r="AC7" s="38">
        <v>7.6</v>
      </c>
      <c r="AD7" s="40">
        <v>49000</v>
      </c>
      <c r="AI7" s="35">
        <v>4.7999999999999996E-3</v>
      </c>
      <c r="AS7" s="38">
        <v>4.0999999999999996</v>
      </c>
      <c r="AX7" s="35">
        <v>4.5999999999999999E-2</v>
      </c>
      <c r="BR7" s="35" t="s">
        <v>103</v>
      </c>
      <c r="BS7" s="35" t="s">
        <v>103</v>
      </c>
      <c r="BV7" s="35" t="s">
        <v>103</v>
      </c>
    </row>
    <row r="8" spans="1:85">
      <c r="A8" s="97" t="s">
        <v>394</v>
      </c>
      <c r="B8" s="97" t="s">
        <v>400</v>
      </c>
      <c r="C8" s="98" t="s">
        <v>406</v>
      </c>
      <c r="D8" s="48">
        <v>0.59027777777777779</v>
      </c>
      <c r="E8" s="23" t="s">
        <v>397</v>
      </c>
      <c r="F8" s="37">
        <v>0.04</v>
      </c>
      <c r="G8" s="38">
        <v>31.6</v>
      </c>
      <c r="H8" s="38">
        <v>24</v>
      </c>
      <c r="K8" s="35" t="s">
        <v>402</v>
      </c>
      <c r="L8" s="35" t="s">
        <v>399</v>
      </c>
      <c r="M8" s="35" t="s">
        <v>134</v>
      </c>
      <c r="O8" s="38" t="s">
        <v>218</v>
      </c>
      <c r="Y8" s="38">
        <v>7.8</v>
      </c>
      <c r="Z8" s="38">
        <v>0.6</v>
      </c>
      <c r="AB8" s="78">
        <v>1</v>
      </c>
      <c r="AC8" s="38">
        <v>9.5</v>
      </c>
      <c r="AD8" s="40"/>
      <c r="AS8" s="38"/>
    </row>
    <row r="9" spans="1:85">
      <c r="A9" s="97" t="s">
        <v>394</v>
      </c>
      <c r="B9" s="97" t="s">
        <v>400</v>
      </c>
      <c r="C9" s="98" t="s">
        <v>407</v>
      </c>
      <c r="D9" s="48">
        <v>0.60416666666666663</v>
      </c>
      <c r="E9" s="23" t="s">
        <v>99</v>
      </c>
      <c r="F9" s="37">
        <v>0.03</v>
      </c>
      <c r="G9" s="38">
        <v>19.8</v>
      </c>
      <c r="H9" s="38">
        <v>19.100000000000001</v>
      </c>
      <c r="K9" s="35" t="s">
        <v>402</v>
      </c>
      <c r="L9" s="35" t="s">
        <v>399</v>
      </c>
      <c r="M9" s="35" t="s">
        <v>134</v>
      </c>
      <c r="O9" s="38" t="s">
        <v>218</v>
      </c>
      <c r="Y9" s="38">
        <v>7.4</v>
      </c>
      <c r="Z9" s="38">
        <v>1.1000000000000001</v>
      </c>
      <c r="AB9" s="78">
        <v>3</v>
      </c>
      <c r="AC9" s="38">
        <v>7.6</v>
      </c>
      <c r="AD9" s="40"/>
      <c r="AS9" s="38">
        <v>2.2000000000000002</v>
      </c>
      <c r="AX9" s="35">
        <v>5.5E-2</v>
      </c>
    </row>
    <row r="10" spans="1:85">
      <c r="A10" s="97" t="s">
        <v>394</v>
      </c>
      <c r="B10" s="97" t="s">
        <v>400</v>
      </c>
      <c r="C10" s="98" t="s">
        <v>408</v>
      </c>
      <c r="D10" s="48">
        <v>0.59375</v>
      </c>
      <c r="E10" s="23" t="s">
        <v>397</v>
      </c>
      <c r="F10" s="37">
        <v>0.4</v>
      </c>
      <c r="G10" s="38">
        <v>17.2</v>
      </c>
      <c r="H10" s="38">
        <v>16.5</v>
      </c>
      <c r="K10" s="35" t="s">
        <v>398</v>
      </c>
      <c r="L10" s="35" t="s">
        <v>399</v>
      </c>
      <c r="M10" s="35" t="s">
        <v>134</v>
      </c>
      <c r="O10" s="38" t="s">
        <v>218</v>
      </c>
      <c r="Y10" s="38">
        <v>7.5</v>
      </c>
      <c r="Z10" s="38">
        <v>0.7</v>
      </c>
      <c r="AB10" s="78">
        <v>2</v>
      </c>
      <c r="AC10" s="38">
        <v>9.6</v>
      </c>
      <c r="AD10" s="40">
        <v>1700</v>
      </c>
      <c r="AS10" s="38"/>
    </row>
    <row r="11" spans="1:85">
      <c r="A11" s="97" t="s">
        <v>394</v>
      </c>
      <c r="B11" s="97" t="s">
        <v>400</v>
      </c>
      <c r="C11" s="98" t="s">
        <v>409</v>
      </c>
      <c r="D11" s="48">
        <v>0.59722222222222221</v>
      </c>
      <c r="E11" s="23" t="s">
        <v>338</v>
      </c>
      <c r="F11" s="37">
        <v>0.02</v>
      </c>
      <c r="G11" s="38">
        <v>10.8</v>
      </c>
      <c r="H11" s="38">
        <v>13.4</v>
      </c>
      <c r="K11" s="35" t="s">
        <v>410</v>
      </c>
      <c r="L11" s="35" t="s">
        <v>399</v>
      </c>
      <c r="M11" s="35" t="s">
        <v>134</v>
      </c>
      <c r="O11" s="38" t="s">
        <v>218</v>
      </c>
      <c r="Y11" s="38">
        <v>7.8</v>
      </c>
      <c r="Z11" s="38">
        <v>1.4</v>
      </c>
      <c r="AB11" s="78" t="s">
        <v>411</v>
      </c>
      <c r="AC11" s="38">
        <v>10.199999999999999</v>
      </c>
      <c r="AD11" s="40"/>
      <c r="AS11" s="38">
        <v>2.2000000000000002</v>
      </c>
      <c r="AX11" s="39">
        <v>0.03</v>
      </c>
    </row>
    <row r="12" spans="1:85">
      <c r="A12" s="97" t="s">
        <v>394</v>
      </c>
      <c r="B12" s="97" t="s">
        <v>400</v>
      </c>
      <c r="C12" s="98" t="s">
        <v>412</v>
      </c>
      <c r="D12" s="48">
        <v>0.58333333333333337</v>
      </c>
      <c r="E12" s="23" t="s">
        <v>338</v>
      </c>
      <c r="F12" s="37">
        <v>0.03</v>
      </c>
      <c r="G12" s="38">
        <v>10</v>
      </c>
      <c r="H12" s="38">
        <v>11.5</v>
      </c>
      <c r="K12" s="35" t="s">
        <v>398</v>
      </c>
      <c r="L12" s="35" t="s">
        <v>399</v>
      </c>
      <c r="M12" s="35" t="s">
        <v>134</v>
      </c>
      <c r="O12" s="38" t="s">
        <v>218</v>
      </c>
      <c r="Y12" s="38">
        <v>7.7</v>
      </c>
      <c r="Z12" s="38">
        <v>0.3</v>
      </c>
      <c r="AB12" s="78">
        <v>1</v>
      </c>
      <c r="AC12" s="38">
        <v>10.3</v>
      </c>
      <c r="AD12" s="40"/>
      <c r="AS12" s="38"/>
    </row>
    <row r="13" spans="1:85">
      <c r="A13" s="97" t="s">
        <v>394</v>
      </c>
      <c r="B13" s="97" t="s">
        <v>400</v>
      </c>
      <c r="C13" s="98" t="s">
        <v>413</v>
      </c>
      <c r="D13" s="48">
        <v>0.59722222222222221</v>
      </c>
      <c r="E13" s="23" t="s">
        <v>338</v>
      </c>
      <c r="F13" s="37">
        <v>0.04</v>
      </c>
      <c r="G13" s="38">
        <v>8.3000000000000007</v>
      </c>
      <c r="H13" s="38">
        <v>11.5</v>
      </c>
      <c r="K13" s="35" t="s">
        <v>410</v>
      </c>
      <c r="L13" s="35" t="s">
        <v>399</v>
      </c>
      <c r="M13" s="35" t="s">
        <v>134</v>
      </c>
      <c r="O13" s="38" t="s">
        <v>218</v>
      </c>
      <c r="P13" s="38" t="s">
        <v>109</v>
      </c>
      <c r="Q13" s="38" t="s">
        <v>106</v>
      </c>
      <c r="R13" s="35" t="s">
        <v>110</v>
      </c>
      <c r="S13" s="38" t="s">
        <v>114</v>
      </c>
      <c r="T13" s="35" t="s">
        <v>110</v>
      </c>
      <c r="U13" s="35" t="s">
        <v>110</v>
      </c>
      <c r="Y13" s="38">
        <v>7.6</v>
      </c>
      <c r="Z13" s="38">
        <v>0.6</v>
      </c>
      <c r="AB13" s="78">
        <v>3</v>
      </c>
      <c r="AC13" s="38">
        <v>11.1</v>
      </c>
      <c r="AD13" s="40">
        <v>1100</v>
      </c>
      <c r="AI13" s="35">
        <v>1.7000000000000001E-2</v>
      </c>
      <c r="AS13" s="38">
        <v>2.6</v>
      </c>
      <c r="AX13" s="35">
        <v>0.91</v>
      </c>
      <c r="BR13" s="35" t="s">
        <v>103</v>
      </c>
      <c r="BS13" s="35" t="s">
        <v>103</v>
      </c>
      <c r="BV13" s="35" t="s">
        <v>103</v>
      </c>
    </row>
    <row r="14" spans="1:85">
      <c r="A14" s="99" t="s">
        <v>394</v>
      </c>
      <c r="B14" s="35" t="s">
        <v>400</v>
      </c>
      <c r="C14" s="98" t="s">
        <v>414</v>
      </c>
      <c r="D14" s="48">
        <v>0.59722222222222221</v>
      </c>
      <c r="E14" s="23" t="s">
        <v>99</v>
      </c>
      <c r="F14" s="37">
        <v>0.06</v>
      </c>
      <c r="G14" s="38">
        <v>8</v>
      </c>
      <c r="H14" s="38">
        <v>12</v>
      </c>
      <c r="K14" s="35" t="s">
        <v>410</v>
      </c>
      <c r="L14" s="35" t="s">
        <v>399</v>
      </c>
      <c r="M14" s="35" t="s">
        <v>134</v>
      </c>
      <c r="O14" s="38" t="s">
        <v>218</v>
      </c>
      <c r="Y14" s="38">
        <v>7.5</v>
      </c>
      <c r="Z14" s="38">
        <v>0.7</v>
      </c>
      <c r="AB14" s="78">
        <v>1</v>
      </c>
      <c r="AC14" s="38">
        <v>10.8</v>
      </c>
      <c r="AD14" s="40"/>
      <c r="AS14" s="38"/>
    </row>
    <row r="15" spans="1:85">
      <c r="A15" s="99" t="s">
        <v>394</v>
      </c>
      <c r="B15" s="35" t="s">
        <v>415</v>
      </c>
      <c r="C15" s="13" t="s">
        <v>416</v>
      </c>
      <c r="D15" s="48">
        <v>0.5625</v>
      </c>
      <c r="E15" s="23" t="s">
        <v>417</v>
      </c>
      <c r="F15" s="37">
        <v>0.55000000000000004</v>
      </c>
      <c r="G15" s="38">
        <v>21.6</v>
      </c>
      <c r="H15" s="38">
        <v>16.8</v>
      </c>
      <c r="K15" s="35" t="s">
        <v>153</v>
      </c>
      <c r="L15" s="35" t="s">
        <v>399</v>
      </c>
      <c r="M15" s="35">
        <v>94</v>
      </c>
      <c r="O15" s="38" t="s">
        <v>218</v>
      </c>
      <c r="Y15" s="38">
        <v>7.7</v>
      </c>
      <c r="Z15" s="38">
        <v>1.8</v>
      </c>
      <c r="AB15" s="78">
        <v>7</v>
      </c>
      <c r="AC15" s="38">
        <v>10.1</v>
      </c>
      <c r="AD15" s="40"/>
      <c r="AS15" s="38">
        <v>3</v>
      </c>
      <c r="AX15" s="35">
        <v>6.9000000000000006E-2</v>
      </c>
    </row>
    <row r="16" spans="1:85">
      <c r="A16" s="99" t="s">
        <v>394</v>
      </c>
      <c r="B16" s="35" t="s">
        <v>415</v>
      </c>
      <c r="C16" s="98" t="s">
        <v>418</v>
      </c>
      <c r="D16" s="48">
        <v>0.5625</v>
      </c>
      <c r="E16" s="23" t="s">
        <v>397</v>
      </c>
      <c r="F16" s="37">
        <v>0.13</v>
      </c>
      <c r="G16" s="38">
        <v>28.2</v>
      </c>
      <c r="H16" s="38">
        <v>25.1</v>
      </c>
      <c r="K16" s="35" t="s">
        <v>398</v>
      </c>
      <c r="L16" s="35" t="s">
        <v>399</v>
      </c>
      <c r="M16" s="35" t="s">
        <v>134</v>
      </c>
      <c r="O16" s="38" t="s">
        <v>218</v>
      </c>
      <c r="Y16" s="38">
        <v>9</v>
      </c>
      <c r="Z16" s="38">
        <v>1.7</v>
      </c>
      <c r="AB16" s="78">
        <v>5</v>
      </c>
      <c r="AC16" s="38">
        <v>11.7</v>
      </c>
      <c r="AD16" s="40">
        <v>4900</v>
      </c>
      <c r="AS16" s="38"/>
    </row>
    <row r="17" spans="1:74">
      <c r="A17" s="99" t="s">
        <v>394</v>
      </c>
      <c r="B17" s="35" t="s">
        <v>415</v>
      </c>
      <c r="C17" s="98" t="s">
        <v>403</v>
      </c>
      <c r="D17" s="48">
        <v>0.54861111111111105</v>
      </c>
      <c r="E17" s="23" t="s">
        <v>99</v>
      </c>
      <c r="F17" s="37">
        <v>0.22</v>
      </c>
      <c r="G17" s="38">
        <v>23.5</v>
      </c>
      <c r="H17" s="38">
        <v>21</v>
      </c>
      <c r="K17" s="35" t="s">
        <v>153</v>
      </c>
      <c r="L17" s="35" t="s">
        <v>399</v>
      </c>
      <c r="M17" s="35" t="s">
        <v>134</v>
      </c>
      <c r="O17" s="38" t="s">
        <v>218</v>
      </c>
      <c r="Y17" s="38">
        <v>8.4</v>
      </c>
      <c r="Z17" s="38">
        <v>1.8</v>
      </c>
      <c r="AB17" s="78">
        <v>5</v>
      </c>
      <c r="AC17" s="38">
        <v>9.8000000000000007</v>
      </c>
      <c r="AD17" s="40"/>
      <c r="AS17" s="38">
        <v>1.3</v>
      </c>
      <c r="AX17" s="35">
        <v>9.2999999999999999E-2</v>
      </c>
    </row>
    <row r="18" spans="1:74">
      <c r="A18" s="99" t="s">
        <v>394</v>
      </c>
      <c r="B18" s="35" t="s">
        <v>415</v>
      </c>
      <c r="C18" s="98" t="s">
        <v>404</v>
      </c>
      <c r="D18" s="48">
        <v>0.54861111111111105</v>
      </c>
      <c r="E18" s="23" t="s">
        <v>397</v>
      </c>
      <c r="F18" s="37">
        <v>0.11</v>
      </c>
      <c r="G18" s="38">
        <v>31.9</v>
      </c>
      <c r="H18" s="38">
        <v>28.5</v>
      </c>
      <c r="K18" s="35" t="s">
        <v>153</v>
      </c>
      <c r="L18" s="35" t="s">
        <v>399</v>
      </c>
      <c r="M18" s="35" t="s">
        <v>134</v>
      </c>
      <c r="O18" s="38" t="s">
        <v>218</v>
      </c>
      <c r="Y18" s="38">
        <v>8</v>
      </c>
      <c r="Z18" s="38">
        <v>1.9</v>
      </c>
      <c r="AB18" s="78" t="s">
        <v>411</v>
      </c>
      <c r="AC18" s="38">
        <v>8.6</v>
      </c>
      <c r="AD18" s="40"/>
      <c r="AS18" s="38"/>
    </row>
    <row r="19" spans="1:74">
      <c r="A19" s="99" t="s">
        <v>394</v>
      </c>
      <c r="B19" s="35" t="s">
        <v>415</v>
      </c>
      <c r="C19" s="98" t="s">
        <v>419</v>
      </c>
      <c r="D19" s="48">
        <v>0.54861111111111105</v>
      </c>
      <c r="E19" s="23" t="s">
        <v>397</v>
      </c>
      <c r="F19" s="37">
        <v>0.2</v>
      </c>
      <c r="G19" s="38">
        <v>34.1</v>
      </c>
      <c r="H19" s="38">
        <v>28.1</v>
      </c>
      <c r="K19" s="35" t="s">
        <v>420</v>
      </c>
      <c r="L19" s="35" t="s">
        <v>421</v>
      </c>
      <c r="M19" s="35">
        <v>50</v>
      </c>
      <c r="O19" s="38" t="s">
        <v>218</v>
      </c>
      <c r="P19" s="38" t="s">
        <v>109</v>
      </c>
      <c r="Q19" s="38" t="s">
        <v>106</v>
      </c>
      <c r="R19" s="35" t="s">
        <v>110</v>
      </c>
      <c r="S19" s="38" t="s">
        <v>114</v>
      </c>
      <c r="T19" s="35" t="s">
        <v>110</v>
      </c>
      <c r="U19" s="35" t="s">
        <v>110</v>
      </c>
      <c r="Y19" s="38">
        <v>8.1</v>
      </c>
      <c r="Z19" s="38">
        <v>1.2</v>
      </c>
      <c r="AB19" s="78">
        <v>10</v>
      </c>
      <c r="AC19" s="38">
        <v>9.3000000000000007</v>
      </c>
      <c r="AD19" s="40">
        <v>49000</v>
      </c>
      <c r="AI19" s="35">
        <v>4.1000000000000003E-3</v>
      </c>
      <c r="AS19" s="38">
        <v>3.8</v>
      </c>
      <c r="AX19" s="35">
        <v>8.2000000000000003E-2</v>
      </c>
      <c r="BR19" s="35" t="s">
        <v>103</v>
      </c>
      <c r="BS19" s="35" t="s">
        <v>103</v>
      </c>
      <c r="BV19" s="35" t="s">
        <v>103</v>
      </c>
    </row>
    <row r="20" spans="1:74">
      <c r="A20" s="99" t="s">
        <v>394</v>
      </c>
      <c r="B20" s="35" t="s">
        <v>415</v>
      </c>
      <c r="C20" s="98" t="s">
        <v>406</v>
      </c>
      <c r="D20" s="48">
        <v>0.55555555555555558</v>
      </c>
      <c r="E20" s="23" t="s">
        <v>397</v>
      </c>
      <c r="F20" s="37">
        <v>0.09</v>
      </c>
      <c r="G20" s="38">
        <v>32</v>
      </c>
      <c r="H20" s="38">
        <v>27.5</v>
      </c>
      <c r="K20" s="35" t="s">
        <v>153</v>
      </c>
      <c r="L20" s="35" t="s">
        <v>399</v>
      </c>
      <c r="M20" s="35" t="s">
        <v>134</v>
      </c>
      <c r="O20" s="38" t="s">
        <v>218</v>
      </c>
      <c r="Y20" s="38">
        <v>8</v>
      </c>
      <c r="Z20" s="38">
        <v>0.8</v>
      </c>
      <c r="AB20" s="78">
        <v>2</v>
      </c>
      <c r="AC20" s="38">
        <v>9.3000000000000007</v>
      </c>
      <c r="AD20" s="40"/>
      <c r="AS20" s="38"/>
    </row>
    <row r="21" spans="1:74">
      <c r="A21" s="99" t="s">
        <v>394</v>
      </c>
      <c r="B21" s="35" t="s">
        <v>415</v>
      </c>
      <c r="C21" s="98" t="s">
        <v>422</v>
      </c>
      <c r="D21" s="48">
        <v>0.55555555555555558</v>
      </c>
      <c r="E21" s="23" t="s">
        <v>99</v>
      </c>
      <c r="F21" s="37">
        <v>0.12</v>
      </c>
      <c r="G21" s="38">
        <v>20.2</v>
      </c>
      <c r="H21" s="38">
        <v>19.7</v>
      </c>
      <c r="K21" s="35" t="s">
        <v>146</v>
      </c>
      <c r="L21" s="35" t="s">
        <v>399</v>
      </c>
      <c r="M21" s="35" t="s">
        <v>134</v>
      </c>
      <c r="O21" s="38" t="s">
        <v>218</v>
      </c>
      <c r="Y21" s="38">
        <v>8.1</v>
      </c>
      <c r="Z21" s="38">
        <v>2.6</v>
      </c>
      <c r="AB21" s="78">
        <v>3</v>
      </c>
      <c r="AC21" s="38">
        <v>9.6999999999999993</v>
      </c>
      <c r="AD21" s="40"/>
      <c r="AS21" s="38">
        <v>1.8</v>
      </c>
      <c r="AX21" s="35">
        <v>7.2999999999999995E-2</v>
      </c>
    </row>
    <row r="22" spans="1:74">
      <c r="A22" s="99" t="s">
        <v>394</v>
      </c>
      <c r="B22" s="35" t="s">
        <v>415</v>
      </c>
      <c r="C22" s="98" t="s">
        <v>423</v>
      </c>
      <c r="D22" s="48">
        <v>0.55555555555555558</v>
      </c>
      <c r="E22" s="23" t="s">
        <v>104</v>
      </c>
      <c r="F22" s="37">
        <v>0.69</v>
      </c>
      <c r="G22" s="38">
        <v>17.899999999999999</v>
      </c>
      <c r="H22" s="38">
        <v>17.600000000000001</v>
      </c>
      <c r="K22" s="35" t="s">
        <v>153</v>
      </c>
      <c r="L22" s="35" t="s">
        <v>399</v>
      </c>
      <c r="M22" s="35" t="s">
        <v>134</v>
      </c>
      <c r="O22" s="38" t="s">
        <v>218</v>
      </c>
      <c r="Y22" s="38">
        <v>7.7</v>
      </c>
      <c r="Z22" s="38">
        <v>0.4</v>
      </c>
      <c r="AB22" s="78">
        <v>5</v>
      </c>
      <c r="AC22" s="38">
        <v>9.8000000000000007</v>
      </c>
      <c r="AD22" s="40">
        <v>3300</v>
      </c>
      <c r="AS22" s="38"/>
    </row>
    <row r="23" spans="1:74">
      <c r="A23" s="99" t="s">
        <v>394</v>
      </c>
      <c r="B23" s="35" t="s">
        <v>415</v>
      </c>
      <c r="C23" s="98" t="s">
        <v>409</v>
      </c>
      <c r="D23" s="48">
        <v>0.54861111111111105</v>
      </c>
      <c r="E23" s="23" t="s">
        <v>338</v>
      </c>
      <c r="F23" s="37">
        <v>0.03</v>
      </c>
      <c r="G23" s="38">
        <v>9.6</v>
      </c>
      <c r="H23" s="38">
        <v>11</v>
      </c>
      <c r="K23" s="35" t="s">
        <v>153</v>
      </c>
      <c r="L23" s="35" t="s">
        <v>399</v>
      </c>
      <c r="M23" s="35" t="s">
        <v>134</v>
      </c>
      <c r="O23" s="38" t="s">
        <v>218</v>
      </c>
      <c r="Y23" s="38">
        <v>8.1</v>
      </c>
      <c r="Z23" s="38">
        <v>1.6</v>
      </c>
      <c r="AB23" s="78">
        <v>1</v>
      </c>
      <c r="AC23" s="38">
        <v>11.5</v>
      </c>
      <c r="AD23" s="40"/>
      <c r="AS23" s="38">
        <v>2.2999999999999998</v>
      </c>
      <c r="AX23" s="35">
        <v>8.2000000000000003E-2</v>
      </c>
    </row>
    <row r="24" spans="1:74">
      <c r="A24" s="99" t="s">
        <v>394</v>
      </c>
      <c r="B24" s="35" t="s">
        <v>415</v>
      </c>
      <c r="C24" s="98" t="s">
        <v>412</v>
      </c>
      <c r="D24" s="48">
        <v>0.54861111111111105</v>
      </c>
      <c r="E24" s="23" t="s">
        <v>338</v>
      </c>
      <c r="F24" s="37">
        <v>7.0000000000000007E-2</v>
      </c>
      <c r="G24" s="38">
        <v>10.3</v>
      </c>
      <c r="H24" s="38">
        <v>8.8000000000000007</v>
      </c>
      <c r="K24" s="35" t="s">
        <v>398</v>
      </c>
      <c r="L24" s="35" t="s">
        <v>399</v>
      </c>
      <c r="M24" s="35" t="s">
        <v>134</v>
      </c>
      <c r="O24" s="38" t="s">
        <v>218</v>
      </c>
      <c r="Y24" s="38">
        <v>7.9</v>
      </c>
      <c r="Z24" s="38">
        <v>1.3</v>
      </c>
      <c r="AB24" s="78">
        <v>2</v>
      </c>
      <c r="AC24" s="38">
        <v>11.6</v>
      </c>
      <c r="AD24" s="40"/>
      <c r="AS24" s="38"/>
    </row>
    <row r="25" spans="1:74">
      <c r="A25" s="99" t="s">
        <v>394</v>
      </c>
      <c r="B25" s="35" t="s">
        <v>415</v>
      </c>
      <c r="C25" s="98" t="s">
        <v>424</v>
      </c>
      <c r="D25" s="48">
        <v>0.56944444444444442</v>
      </c>
      <c r="E25" s="23" t="s">
        <v>338</v>
      </c>
      <c r="F25" s="37">
        <v>0.1</v>
      </c>
      <c r="G25" s="38">
        <v>7</v>
      </c>
      <c r="H25" s="38">
        <v>8</v>
      </c>
      <c r="K25" s="35" t="s">
        <v>153</v>
      </c>
      <c r="L25" s="35" t="s">
        <v>399</v>
      </c>
      <c r="M25" s="35" t="s">
        <v>134</v>
      </c>
      <c r="O25" s="38" t="s">
        <v>218</v>
      </c>
      <c r="P25" s="38" t="s">
        <v>109</v>
      </c>
      <c r="Q25" s="38" t="s">
        <v>106</v>
      </c>
      <c r="R25" s="35" t="s">
        <v>110</v>
      </c>
      <c r="S25" s="38" t="s">
        <v>114</v>
      </c>
      <c r="T25" s="35" t="s">
        <v>110</v>
      </c>
      <c r="U25" s="35" t="s">
        <v>110</v>
      </c>
      <c r="Y25" s="38">
        <v>8</v>
      </c>
      <c r="Z25" s="38">
        <v>1.4</v>
      </c>
      <c r="AB25" s="78">
        <v>3</v>
      </c>
      <c r="AC25" s="38">
        <v>12.9</v>
      </c>
      <c r="AD25" s="40">
        <v>3300</v>
      </c>
      <c r="AI25" s="35">
        <v>1.4E-2</v>
      </c>
      <c r="AS25" s="38">
        <v>2.6</v>
      </c>
      <c r="AX25" s="35">
        <v>0.13</v>
      </c>
      <c r="BR25" s="35" t="s">
        <v>103</v>
      </c>
      <c r="BS25" s="35" t="s">
        <v>103</v>
      </c>
      <c r="BV25" s="35" t="s">
        <v>103</v>
      </c>
    </row>
    <row r="26" spans="1:74">
      <c r="A26" s="99" t="s">
        <v>394</v>
      </c>
      <c r="B26" s="35" t="s">
        <v>415</v>
      </c>
      <c r="C26" s="98" t="s">
        <v>425</v>
      </c>
      <c r="D26" s="48">
        <v>0.5625</v>
      </c>
      <c r="E26" s="23" t="s">
        <v>99</v>
      </c>
      <c r="F26" s="37">
        <v>0.17</v>
      </c>
      <c r="G26" s="38">
        <v>8</v>
      </c>
      <c r="H26" s="38">
        <v>11.5</v>
      </c>
      <c r="K26" s="35" t="s">
        <v>153</v>
      </c>
      <c r="L26" s="35" t="s">
        <v>399</v>
      </c>
      <c r="M26" s="35" t="s">
        <v>134</v>
      </c>
      <c r="O26" s="38" t="s">
        <v>218</v>
      </c>
      <c r="Y26" s="38">
        <v>7.7</v>
      </c>
      <c r="Z26" s="38">
        <v>1.1000000000000001</v>
      </c>
      <c r="AB26" s="78">
        <v>1</v>
      </c>
      <c r="AC26" s="38">
        <v>11.4</v>
      </c>
      <c r="AD26" s="40"/>
      <c r="AS26" s="38"/>
    </row>
    <row r="27" spans="1:74">
      <c r="A27" s="99" t="s">
        <v>394</v>
      </c>
      <c r="B27" s="35" t="s">
        <v>426</v>
      </c>
      <c r="C27" s="13" t="s">
        <v>416</v>
      </c>
      <c r="D27" s="48">
        <v>0.40277777777777773</v>
      </c>
      <c r="E27" s="23" t="s">
        <v>104</v>
      </c>
      <c r="F27" s="37">
        <v>1.32</v>
      </c>
      <c r="G27" s="38">
        <v>18.100000000000001</v>
      </c>
      <c r="H27" s="38">
        <v>15</v>
      </c>
      <c r="K27" s="35" t="s">
        <v>398</v>
      </c>
      <c r="L27" s="35" t="s">
        <v>421</v>
      </c>
      <c r="M27" s="35">
        <v>70</v>
      </c>
      <c r="O27" s="38" t="s">
        <v>218</v>
      </c>
      <c r="Y27" s="38">
        <v>7.7</v>
      </c>
      <c r="Z27" s="38">
        <v>2.1</v>
      </c>
      <c r="AB27" s="78">
        <v>4</v>
      </c>
      <c r="AC27" s="38">
        <v>11.2</v>
      </c>
      <c r="AD27" s="40"/>
      <c r="AS27" s="38">
        <v>1.4</v>
      </c>
      <c r="AX27" s="35">
        <v>4.9000000000000002E-2</v>
      </c>
    </row>
    <row r="28" spans="1:74">
      <c r="A28" s="99" t="s">
        <v>394</v>
      </c>
      <c r="B28" s="35" t="s">
        <v>426</v>
      </c>
      <c r="C28" s="98" t="s">
        <v>427</v>
      </c>
      <c r="D28" s="48">
        <v>0.3923611111111111</v>
      </c>
      <c r="E28" s="23" t="s">
        <v>104</v>
      </c>
      <c r="F28" s="37">
        <v>0.43</v>
      </c>
      <c r="G28" s="38">
        <v>22.3</v>
      </c>
      <c r="H28" s="38">
        <v>20.8</v>
      </c>
      <c r="K28" s="35" t="s">
        <v>153</v>
      </c>
      <c r="L28" s="35" t="s">
        <v>399</v>
      </c>
      <c r="M28" s="35" t="s">
        <v>134</v>
      </c>
      <c r="O28" s="38" t="s">
        <v>218</v>
      </c>
      <c r="Y28" s="38">
        <v>7.9</v>
      </c>
      <c r="Z28" s="38">
        <v>1.5</v>
      </c>
      <c r="AB28" s="78">
        <v>2</v>
      </c>
      <c r="AC28" s="38">
        <v>10.3</v>
      </c>
      <c r="AD28" s="40">
        <v>13000</v>
      </c>
      <c r="AS28" s="38"/>
    </row>
    <row r="29" spans="1:74">
      <c r="A29" s="99" t="s">
        <v>394</v>
      </c>
      <c r="B29" s="35" t="s">
        <v>426</v>
      </c>
      <c r="C29" s="98" t="s">
        <v>403</v>
      </c>
      <c r="D29" s="48">
        <v>0.3888888888888889</v>
      </c>
      <c r="E29" s="23" t="s">
        <v>99</v>
      </c>
      <c r="F29" s="37">
        <v>0.35</v>
      </c>
      <c r="G29" s="38">
        <v>23.5</v>
      </c>
      <c r="H29" s="38">
        <v>21.5</v>
      </c>
      <c r="K29" s="35" t="s">
        <v>428</v>
      </c>
      <c r="L29" s="35" t="s">
        <v>399</v>
      </c>
      <c r="M29" s="35" t="s">
        <v>134</v>
      </c>
      <c r="O29" s="38" t="s">
        <v>218</v>
      </c>
      <c r="Y29" s="38">
        <v>9.1</v>
      </c>
      <c r="Z29" s="38">
        <v>1.7</v>
      </c>
      <c r="AB29" s="78">
        <v>2</v>
      </c>
      <c r="AC29" s="38">
        <v>9.6</v>
      </c>
      <c r="AD29" s="40"/>
      <c r="AS29" s="37">
        <v>0.74</v>
      </c>
      <c r="AX29" s="35">
        <v>2.7E-2</v>
      </c>
    </row>
    <row r="30" spans="1:74">
      <c r="A30" s="99" t="s">
        <v>394</v>
      </c>
      <c r="B30" s="35" t="s">
        <v>426</v>
      </c>
      <c r="C30" s="98" t="s">
        <v>429</v>
      </c>
      <c r="D30" s="48">
        <v>0.375</v>
      </c>
      <c r="E30" s="23" t="s">
        <v>104</v>
      </c>
      <c r="F30" s="37">
        <v>0.28000000000000003</v>
      </c>
      <c r="G30" s="38">
        <v>30.5</v>
      </c>
      <c r="H30" s="38">
        <v>22.5</v>
      </c>
      <c r="K30" s="35" t="s">
        <v>153</v>
      </c>
      <c r="L30" s="35" t="s">
        <v>430</v>
      </c>
      <c r="M30" s="35" t="s">
        <v>134</v>
      </c>
      <c r="O30" s="38" t="s">
        <v>218</v>
      </c>
      <c r="Y30" s="38">
        <v>7.7</v>
      </c>
      <c r="Z30" s="38">
        <v>1</v>
      </c>
      <c r="AB30" s="78" t="s">
        <v>411</v>
      </c>
      <c r="AC30" s="38">
        <v>9.4</v>
      </c>
      <c r="AD30" s="40"/>
      <c r="AS30" s="38"/>
    </row>
    <row r="31" spans="1:74">
      <c r="A31" s="99" t="s">
        <v>394</v>
      </c>
      <c r="B31" s="35" t="s">
        <v>426</v>
      </c>
      <c r="C31" s="98" t="s">
        <v>419</v>
      </c>
      <c r="D31" s="48">
        <v>0.375</v>
      </c>
      <c r="E31" s="23" t="s">
        <v>104</v>
      </c>
      <c r="F31" s="37">
        <v>0.6</v>
      </c>
      <c r="G31" s="38">
        <v>32</v>
      </c>
      <c r="H31" s="38">
        <v>27</v>
      </c>
      <c r="K31" s="35" t="s">
        <v>431</v>
      </c>
      <c r="L31" s="35" t="s">
        <v>399</v>
      </c>
      <c r="M31" s="35" t="s">
        <v>134</v>
      </c>
      <c r="O31" s="38" t="s">
        <v>218</v>
      </c>
      <c r="P31" s="38" t="s">
        <v>109</v>
      </c>
      <c r="Q31" s="38" t="s">
        <v>106</v>
      </c>
      <c r="R31" s="35" t="s">
        <v>110</v>
      </c>
      <c r="S31" s="38" t="s">
        <v>114</v>
      </c>
      <c r="T31" s="35" t="s">
        <v>110</v>
      </c>
      <c r="U31" s="35" t="s">
        <v>110</v>
      </c>
      <c r="Y31" s="38">
        <v>8</v>
      </c>
      <c r="Z31" s="38">
        <v>0.6</v>
      </c>
      <c r="AB31" s="78" t="s">
        <v>411</v>
      </c>
      <c r="AC31" s="38">
        <v>9.8000000000000007</v>
      </c>
      <c r="AD31" s="40">
        <v>79000</v>
      </c>
      <c r="AI31" s="35">
        <v>5.7999999999999996E-3</v>
      </c>
      <c r="AS31" s="38">
        <v>2.4</v>
      </c>
      <c r="AX31" s="39">
        <v>0.05</v>
      </c>
      <c r="BR31" s="35" t="s">
        <v>103</v>
      </c>
      <c r="BS31" s="35" t="s">
        <v>103</v>
      </c>
      <c r="BV31" s="35" t="s">
        <v>103</v>
      </c>
    </row>
    <row r="32" spans="1:74">
      <c r="A32" s="99" t="s">
        <v>394</v>
      </c>
      <c r="B32" s="35" t="s">
        <v>426</v>
      </c>
      <c r="C32" s="98" t="s">
        <v>406</v>
      </c>
      <c r="D32" s="48">
        <v>0.38194444444444442</v>
      </c>
      <c r="E32" s="23" t="s">
        <v>104</v>
      </c>
      <c r="F32" s="37">
        <v>0.18</v>
      </c>
      <c r="G32" s="38">
        <v>28.5</v>
      </c>
      <c r="H32" s="38">
        <v>25</v>
      </c>
      <c r="K32" s="35" t="s">
        <v>420</v>
      </c>
      <c r="L32" s="35" t="s">
        <v>399</v>
      </c>
      <c r="M32" s="35" t="s">
        <v>134</v>
      </c>
      <c r="O32" s="38" t="s">
        <v>218</v>
      </c>
      <c r="Y32" s="38">
        <v>7.9</v>
      </c>
      <c r="Z32" s="38">
        <v>0.9</v>
      </c>
      <c r="AB32" s="78">
        <v>1</v>
      </c>
      <c r="AC32" s="38">
        <v>8.1</v>
      </c>
      <c r="AD32" s="40"/>
      <c r="AS32" s="38"/>
    </row>
    <row r="33" spans="1:74">
      <c r="A33" s="99" t="s">
        <v>394</v>
      </c>
      <c r="B33" s="35" t="s">
        <v>426</v>
      </c>
      <c r="C33" s="98" t="s">
        <v>422</v>
      </c>
      <c r="D33" s="48">
        <v>0.3888888888888889</v>
      </c>
      <c r="E33" s="23" t="s">
        <v>99</v>
      </c>
      <c r="F33" s="37">
        <v>0.26</v>
      </c>
      <c r="G33" s="38">
        <v>19.100000000000001</v>
      </c>
      <c r="H33" s="38">
        <v>20</v>
      </c>
      <c r="K33" s="35" t="s">
        <v>420</v>
      </c>
      <c r="L33" s="35" t="s">
        <v>399</v>
      </c>
      <c r="M33" s="35" t="s">
        <v>134</v>
      </c>
      <c r="O33" s="38" t="s">
        <v>218</v>
      </c>
      <c r="Y33" s="38">
        <v>7.9</v>
      </c>
      <c r="Z33" s="38">
        <v>0.7</v>
      </c>
      <c r="AB33" s="78">
        <v>1</v>
      </c>
      <c r="AC33" s="38">
        <v>8.8000000000000007</v>
      </c>
      <c r="AD33" s="40"/>
      <c r="AS33" s="38">
        <v>2.2999999999999998</v>
      </c>
      <c r="AX33" s="35">
        <v>4.2000000000000003E-2</v>
      </c>
    </row>
    <row r="34" spans="1:74">
      <c r="A34" s="99" t="s">
        <v>394</v>
      </c>
      <c r="B34" s="35" t="s">
        <v>426</v>
      </c>
      <c r="C34" s="98" t="s">
        <v>423</v>
      </c>
      <c r="D34" s="48">
        <v>0.375</v>
      </c>
      <c r="E34" s="23" t="s">
        <v>104</v>
      </c>
      <c r="F34" s="38">
        <v>2.4</v>
      </c>
      <c r="G34" s="38">
        <v>14.3</v>
      </c>
      <c r="H34" s="38">
        <v>16</v>
      </c>
      <c r="K34" s="35" t="s">
        <v>410</v>
      </c>
      <c r="L34" s="35" t="s">
        <v>399</v>
      </c>
      <c r="M34" s="35" t="s">
        <v>134</v>
      </c>
      <c r="O34" s="38" t="s">
        <v>218</v>
      </c>
      <c r="Y34" s="38">
        <v>7.7</v>
      </c>
      <c r="Z34" s="38">
        <v>0.7</v>
      </c>
      <c r="AB34" s="78" t="s">
        <v>411</v>
      </c>
      <c r="AC34" s="38">
        <v>10</v>
      </c>
      <c r="AD34" s="40">
        <v>7900</v>
      </c>
      <c r="AS34" s="38"/>
    </row>
    <row r="35" spans="1:74">
      <c r="A35" s="99" t="s">
        <v>394</v>
      </c>
      <c r="B35" s="35" t="s">
        <v>426</v>
      </c>
      <c r="C35" s="98" t="s">
        <v>409</v>
      </c>
      <c r="D35" s="48">
        <v>0.375</v>
      </c>
      <c r="E35" s="23" t="s">
        <v>338</v>
      </c>
      <c r="F35" s="37">
        <v>0.71</v>
      </c>
      <c r="G35" s="38">
        <v>6.2</v>
      </c>
      <c r="H35" s="38">
        <v>7.5</v>
      </c>
      <c r="K35" s="35" t="s">
        <v>398</v>
      </c>
      <c r="L35" s="35" t="s">
        <v>399</v>
      </c>
      <c r="M35" s="35" t="s">
        <v>134</v>
      </c>
      <c r="O35" s="38" t="s">
        <v>218</v>
      </c>
      <c r="Y35" s="38">
        <v>7.8</v>
      </c>
      <c r="Z35" s="38">
        <v>0.7</v>
      </c>
      <c r="AB35" s="78" t="s">
        <v>411</v>
      </c>
      <c r="AC35" s="38">
        <v>11</v>
      </c>
      <c r="AD35" s="40"/>
      <c r="AS35" s="38">
        <v>3.6</v>
      </c>
      <c r="AX35" s="35">
        <v>5.3999999999999999E-2</v>
      </c>
    </row>
    <row r="36" spans="1:74">
      <c r="A36" s="99" t="s">
        <v>394</v>
      </c>
      <c r="B36" s="35" t="s">
        <v>426</v>
      </c>
      <c r="C36" s="98" t="s">
        <v>412</v>
      </c>
      <c r="D36" s="48">
        <v>0.38194444444444442</v>
      </c>
      <c r="E36" s="23" t="s">
        <v>338</v>
      </c>
      <c r="F36" s="37">
        <v>0.05</v>
      </c>
      <c r="G36" s="38">
        <v>6.8</v>
      </c>
      <c r="H36" s="38">
        <v>7</v>
      </c>
      <c r="K36" s="35" t="s">
        <v>420</v>
      </c>
      <c r="L36" s="35" t="s">
        <v>399</v>
      </c>
      <c r="M36" s="35" t="s">
        <v>134</v>
      </c>
      <c r="O36" s="38" t="s">
        <v>218</v>
      </c>
      <c r="Y36" s="38">
        <v>7.8</v>
      </c>
      <c r="Z36" s="38">
        <v>0.9</v>
      </c>
      <c r="AB36" s="78">
        <v>2</v>
      </c>
      <c r="AC36" s="38">
        <v>11</v>
      </c>
      <c r="AD36" s="40"/>
      <c r="AS36" s="38"/>
    </row>
    <row r="37" spans="1:74">
      <c r="A37" s="99" t="s">
        <v>394</v>
      </c>
      <c r="B37" s="35" t="s">
        <v>426</v>
      </c>
      <c r="C37" s="98" t="s">
        <v>424</v>
      </c>
      <c r="D37" s="48">
        <v>0.40277777777777773</v>
      </c>
      <c r="E37" s="23" t="s">
        <v>338</v>
      </c>
      <c r="F37" s="37">
        <v>0.28999999999999998</v>
      </c>
      <c r="G37" s="38">
        <v>5.2</v>
      </c>
      <c r="H37" s="38">
        <v>5.6</v>
      </c>
      <c r="K37" s="35" t="s">
        <v>410</v>
      </c>
      <c r="L37" s="35" t="s">
        <v>399</v>
      </c>
      <c r="M37" s="35" t="s">
        <v>134</v>
      </c>
      <c r="O37" s="38" t="s">
        <v>218</v>
      </c>
      <c r="P37" s="38" t="s">
        <v>109</v>
      </c>
      <c r="Q37" s="38" t="s">
        <v>106</v>
      </c>
      <c r="R37" s="35" t="s">
        <v>110</v>
      </c>
      <c r="S37" s="38" t="s">
        <v>114</v>
      </c>
      <c r="T37" s="35" t="s">
        <v>110</v>
      </c>
      <c r="U37" s="35" t="s">
        <v>110</v>
      </c>
      <c r="Y37" s="38">
        <v>7.9</v>
      </c>
      <c r="Z37" s="38">
        <v>1</v>
      </c>
      <c r="AB37" s="78">
        <v>1</v>
      </c>
      <c r="AC37" s="38">
        <v>12.4</v>
      </c>
      <c r="AD37" s="40">
        <v>940</v>
      </c>
      <c r="AI37" s="35">
        <v>1.4E-2</v>
      </c>
      <c r="AS37" s="38">
        <v>3.4</v>
      </c>
      <c r="AX37" s="35">
        <v>5.7000000000000002E-2</v>
      </c>
      <c r="BR37" s="35" t="s">
        <v>103</v>
      </c>
      <c r="BS37" s="35" t="s">
        <v>103</v>
      </c>
      <c r="BV37" s="35" t="s">
        <v>103</v>
      </c>
    </row>
    <row r="38" spans="1:74">
      <c r="A38" s="99" t="s">
        <v>394</v>
      </c>
      <c r="B38" s="35" t="s">
        <v>426</v>
      </c>
      <c r="C38" s="98" t="s">
        <v>414</v>
      </c>
      <c r="D38" s="48">
        <v>0.39583333333333331</v>
      </c>
      <c r="E38" s="23" t="s">
        <v>99</v>
      </c>
      <c r="F38" s="37">
        <v>0.25</v>
      </c>
      <c r="G38" s="38">
        <v>5.5</v>
      </c>
      <c r="H38" s="38">
        <v>8.4</v>
      </c>
      <c r="K38" s="35" t="s">
        <v>410</v>
      </c>
      <c r="L38" s="35" t="s">
        <v>399</v>
      </c>
      <c r="M38" s="35" t="s">
        <v>134</v>
      </c>
      <c r="O38" s="38" t="s">
        <v>218</v>
      </c>
      <c r="Y38" s="38">
        <v>7.6</v>
      </c>
      <c r="Z38" s="38">
        <v>1.9</v>
      </c>
      <c r="AB38" s="78">
        <v>2</v>
      </c>
      <c r="AC38" s="38">
        <v>10.7</v>
      </c>
      <c r="AD38" s="40"/>
      <c r="AS38" s="38"/>
    </row>
    <row r="39" spans="1:74">
      <c r="A39" s="99" t="s">
        <v>394</v>
      </c>
      <c r="B39" s="35" t="s">
        <v>432</v>
      </c>
      <c r="C39" s="13" t="s">
        <v>416</v>
      </c>
      <c r="D39" s="48">
        <v>0.3576388888888889</v>
      </c>
      <c r="E39" s="23" t="s">
        <v>104</v>
      </c>
      <c r="F39" s="37">
        <v>0.33</v>
      </c>
      <c r="G39" s="38">
        <v>18</v>
      </c>
      <c r="H39" s="38">
        <v>16.7</v>
      </c>
      <c r="K39" s="35" t="s">
        <v>402</v>
      </c>
      <c r="L39" s="35" t="s">
        <v>399</v>
      </c>
      <c r="M39" s="35" t="s">
        <v>134</v>
      </c>
      <c r="O39" s="38" t="s">
        <v>218</v>
      </c>
      <c r="Y39" s="38">
        <v>7.5</v>
      </c>
      <c r="Z39" s="38">
        <v>1.4</v>
      </c>
      <c r="AB39" s="78">
        <v>2</v>
      </c>
      <c r="AC39" s="38">
        <v>10</v>
      </c>
      <c r="AD39" s="40"/>
      <c r="AS39" s="38">
        <v>3.9</v>
      </c>
      <c r="AX39" s="35">
        <v>2.7E-2</v>
      </c>
    </row>
    <row r="40" spans="1:74">
      <c r="A40" s="99" t="s">
        <v>394</v>
      </c>
      <c r="B40" s="35" t="s">
        <v>432</v>
      </c>
      <c r="C40" s="98" t="s">
        <v>427</v>
      </c>
      <c r="D40" s="48">
        <v>0.37152777777777773</v>
      </c>
      <c r="E40" s="23" t="s">
        <v>104</v>
      </c>
      <c r="F40" s="37">
        <v>0.18</v>
      </c>
      <c r="G40" s="38">
        <v>21.5</v>
      </c>
      <c r="H40" s="38">
        <v>18.600000000000001</v>
      </c>
      <c r="K40" s="35" t="s">
        <v>402</v>
      </c>
      <c r="L40" s="35" t="s">
        <v>399</v>
      </c>
      <c r="M40" s="35" t="s">
        <v>134</v>
      </c>
      <c r="O40" s="38" t="s">
        <v>218</v>
      </c>
      <c r="Y40" s="38">
        <v>7.9</v>
      </c>
      <c r="Z40" s="38">
        <v>0.9</v>
      </c>
      <c r="AB40" s="78" t="s">
        <v>411</v>
      </c>
      <c r="AC40" s="38">
        <v>11.7</v>
      </c>
      <c r="AD40" s="40">
        <v>3300</v>
      </c>
      <c r="AS40" s="38"/>
    </row>
    <row r="41" spans="1:74">
      <c r="A41" s="99" t="s">
        <v>394</v>
      </c>
      <c r="B41" s="35" t="s">
        <v>432</v>
      </c>
      <c r="C41" s="98" t="s">
        <v>403</v>
      </c>
      <c r="D41" s="48">
        <v>0.36805555555555558</v>
      </c>
      <c r="E41" s="23" t="s">
        <v>99</v>
      </c>
      <c r="F41" s="37">
        <v>0.09</v>
      </c>
      <c r="G41" s="38">
        <v>20.5</v>
      </c>
      <c r="H41" s="38">
        <v>19.2</v>
      </c>
      <c r="K41" s="35" t="s">
        <v>402</v>
      </c>
      <c r="L41" s="35" t="s">
        <v>399</v>
      </c>
      <c r="M41" s="35" t="s">
        <v>134</v>
      </c>
      <c r="O41" s="38" t="s">
        <v>218</v>
      </c>
      <c r="Y41" s="38">
        <v>8.5</v>
      </c>
      <c r="Z41" s="38">
        <v>0.8</v>
      </c>
      <c r="AB41" s="78" t="s">
        <v>411</v>
      </c>
      <c r="AC41" s="38">
        <v>12.3</v>
      </c>
      <c r="AD41" s="40"/>
      <c r="AS41" s="38">
        <v>4.3</v>
      </c>
      <c r="AX41" s="35">
        <v>8.9999999999999993E-3</v>
      </c>
    </row>
    <row r="42" spans="1:74">
      <c r="A42" s="99" t="s">
        <v>394</v>
      </c>
      <c r="B42" s="35" t="s">
        <v>432</v>
      </c>
      <c r="C42" s="98" t="s">
        <v>404</v>
      </c>
      <c r="D42" s="48">
        <v>0.3611111111111111</v>
      </c>
      <c r="E42" s="23" t="s">
        <v>104</v>
      </c>
      <c r="F42" s="37">
        <v>0.08</v>
      </c>
      <c r="G42" s="38">
        <v>28</v>
      </c>
      <c r="H42" s="38">
        <v>21.2</v>
      </c>
      <c r="K42" s="35" t="s">
        <v>402</v>
      </c>
      <c r="L42" s="35" t="s">
        <v>399</v>
      </c>
      <c r="M42" s="35" t="s">
        <v>134</v>
      </c>
      <c r="O42" s="38" t="s">
        <v>218</v>
      </c>
      <c r="Y42" s="38">
        <v>7.8</v>
      </c>
      <c r="Z42" s="38">
        <v>0.8</v>
      </c>
      <c r="AB42" s="78">
        <v>1</v>
      </c>
      <c r="AC42" s="38">
        <v>10.9</v>
      </c>
      <c r="AD42" s="40"/>
      <c r="AS42" s="38"/>
    </row>
    <row r="43" spans="1:74">
      <c r="A43" s="99" t="s">
        <v>394</v>
      </c>
      <c r="B43" s="35" t="s">
        <v>432</v>
      </c>
      <c r="C43" s="98" t="s">
        <v>419</v>
      </c>
      <c r="D43" s="48">
        <v>0.3611111111111111</v>
      </c>
      <c r="E43" s="23" t="s">
        <v>104</v>
      </c>
      <c r="F43" s="37">
        <v>0.2</v>
      </c>
      <c r="G43" s="38">
        <v>24.5</v>
      </c>
      <c r="H43" s="38">
        <v>20.5</v>
      </c>
      <c r="K43" s="35" t="s">
        <v>402</v>
      </c>
      <c r="L43" s="35" t="s">
        <v>399</v>
      </c>
      <c r="M43" s="35" t="s">
        <v>134</v>
      </c>
      <c r="O43" s="38" t="s">
        <v>218</v>
      </c>
      <c r="P43" s="38" t="s">
        <v>109</v>
      </c>
      <c r="Q43" s="38" t="s">
        <v>106</v>
      </c>
      <c r="R43" s="35" t="s">
        <v>110</v>
      </c>
      <c r="S43" s="38" t="s">
        <v>114</v>
      </c>
      <c r="T43" s="35" t="s">
        <v>110</v>
      </c>
      <c r="U43" s="35" t="s">
        <v>110</v>
      </c>
      <c r="Y43" s="38">
        <v>7.4</v>
      </c>
      <c r="Z43" s="38">
        <v>0.6</v>
      </c>
      <c r="AB43" s="78">
        <v>4</v>
      </c>
      <c r="AC43" s="38">
        <v>9.6999999999999993</v>
      </c>
      <c r="AD43" s="40">
        <v>17000</v>
      </c>
      <c r="AI43" s="35">
        <v>7.7999999999999996E-3</v>
      </c>
      <c r="AS43" s="38">
        <v>4.4000000000000004</v>
      </c>
      <c r="AX43" s="35">
        <v>2.5999999999999999E-2</v>
      </c>
      <c r="BR43" s="35">
        <v>2.9999999999999997E-4</v>
      </c>
      <c r="BS43" s="35">
        <v>4.0000000000000002E-4</v>
      </c>
      <c r="BV43" s="35" t="s">
        <v>103</v>
      </c>
    </row>
    <row r="44" spans="1:74">
      <c r="A44" s="99" t="s">
        <v>394</v>
      </c>
      <c r="B44" s="35" t="s">
        <v>432</v>
      </c>
      <c r="C44" s="98" t="s">
        <v>406</v>
      </c>
      <c r="D44" s="48">
        <v>0.3611111111111111</v>
      </c>
      <c r="E44" s="23" t="s">
        <v>104</v>
      </c>
      <c r="F44" s="37">
        <v>0.09</v>
      </c>
      <c r="G44" s="38">
        <v>25.8</v>
      </c>
      <c r="H44" s="38">
        <v>19</v>
      </c>
      <c r="K44" s="35" t="s">
        <v>402</v>
      </c>
      <c r="L44" s="35" t="s">
        <v>399</v>
      </c>
      <c r="M44" s="35" t="s">
        <v>134</v>
      </c>
      <c r="O44" s="38" t="s">
        <v>218</v>
      </c>
      <c r="Y44" s="38">
        <v>7.6</v>
      </c>
      <c r="Z44" s="38">
        <v>0.8</v>
      </c>
      <c r="AB44" s="78">
        <v>3</v>
      </c>
      <c r="AC44" s="38">
        <v>9.3000000000000007</v>
      </c>
      <c r="AD44" s="40"/>
      <c r="AS44" s="38"/>
    </row>
    <row r="45" spans="1:74">
      <c r="A45" s="99" t="s">
        <v>394</v>
      </c>
      <c r="B45" s="35" t="s">
        <v>432</v>
      </c>
      <c r="C45" s="98" t="s">
        <v>422</v>
      </c>
      <c r="D45" s="48">
        <v>0.3576388888888889</v>
      </c>
      <c r="E45" s="23" t="s">
        <v>99</v>
      </c>
      <c r="F45" s="37">
        <v>0.25</v>
      </c>
      <c r="G45" s="38">
        <v>18</v>
      </c>
      <c r="H45" s="38">
        <v>17.5</v>
      </c>
      <c r="K45" s="35" t="s">
        <v>402</v>
      </c>
      <c r="L45" s="35" t="s">
        <v>399</v>
      </c>
      <c r="M45" s="35" t="s">
        <v>134</v>
      </c>
      <c r="O45" s="38" t="s">
        <v>218</v>
      </c>
      <c r="Y45" s="38">
        <v>7.5</v>
      </c>
      <c r="Z45" s="38">
        <v>1.1000000000000001</v>
      </c>
      <c r="AB45" s="78">
        <v>4</v>
      </c>
      <c r="AC45" s="38">
        <v>8.6</v>
      </c>
      <c r="AD45" s="40"/>
      <c r="AS45" s="38">
        <v>4.5</v>
      </c>
      <c r="AX45" s="35">
        <v>2.7E-2</v>
      </c>
    </row>
    <row r="46" spans="1:74">
      <c r="A46" s="99" t="s">
        <v>394</v>
      </c>
      <c r="B46" s="35" t="s">
        <v>432</v>
      </c>
      <c r="C46" s="98" t="s">
        <v>423</v>
      </c>
      <c r="D46" s="48">
        <v>0.36458333333333331</v>
      </c>
      <c r="E46" s="23" t="s">
        <v>104</v>
      </c>
      <c r="F46" s="37">
        <v>0.6</v>
      </c>
      <c r="G46" s="38">
        <v>13</v>
      </c>
      <c r="H46" s="38">
        <v>16</v>
      </c>
      <c r="K46" s="35" t="s">
        <v>402</v>
      </c>
      <c r="L46" s="35" t="s">
        <v>399</v>
      </c>
      <c r="M46" s="35" t="s">
        <v>134</v>
      </c>
      <c r="O46" s="38" t="s">
        <v>218</v>
      </c>
      <c r="Y46" s="38">
        <v>7.3</v>
      </c>
      <c r="Z46" s="38">
        <v>0.4</v>
      </c>
      <c r="AB46" s="78">
        <v>2</v>
      </c>
      <c r="AC46" s="38">
        <v>9.8000000000000007</v>
      </c>
      <c r="AD46" s="40">
        <v>13000</v>
      </c>
      <c r="AS46" s="38"/>
    </row>
    <row r="47" spans="1:74">
      <c r="A47" s="99" t="s">
        <v>394</v>
      </c>
      <c r="B47" s="35" t="s">
        <v>432</v>
      </c>
      <c r="C47" s="98" t="s">
        <v>409</v>
      </c>
      <c r="D47" s="48">
        <v>0.3576388888888889</v>
      </c>
      <c r="E47" s="23" t="s">
        <v>104</v>
      </c>
      <c r="F47" s="37">
        <v>0.42</v>
      </c>
      <c r="G47" s="38">
        <v>6</v>
      </c>
      <c r="H47" s="38">
        <v>14</v>
      </c>
      <c r="K47" s="35" t="s">
        <v>402</v>
      </c>
      <c r="L47" s="35" t="s">
        <v>399</v>
      </c>
      <c r="M47" s="35" t="s">
        <v>134</v>
      </c>
      <c r="O47" s="38" t="s">
        <v>218</v>
      </c>
      <c r="Y47" s="38">
        <v>7.4</v>
      </c>
      <c r="Z47" s="38">
        <v>0.3</v>
      </c>
      <c r="AB47" s="78" t="s">
        <v>411</v>
      </c>
      <c r="AC47" s="38">
        <v>9.8000000000000007</v>
      </c>
      <c r="AD47" s="40"/>
      <c r="AS47" s="38">
        <v>5.3</v>
      </c>
      <c r="AX47" s="35">
        <v>2.5000000000000001E-2</v>
      </c>
    </row>
    <row r="48" spans="1:74">
      <c r="A48" s="99" t="s">
        <v>394</v>
      </c>
      <c r="B48" s="35" t="s">
        <v>432</v>
      </c>
      <c r="C48" s="98" t="s">
        <v>412</v>
      </c>
      <c r="D48" s="48">
        <v>0.35416666666666669</v>
      </c>
      <c r="E48" s="23" t="s">
        <v>338</v>
      </c>
      <c r="F48" s="37">
        <v>0.2</v>
      </c>
      <c r="G48" s="38">
        <v>4.2</v>
      </c>
      <c r="H48" s="38">
        <v>13.5</v>
      </c>
      <c r="K48" s="35" t="s">
        <v>402</v>
      </c>
      <c r="L48" s="35" t="s">
        <v>399</v>
      </c>
      <c r="M48" s="35" t="s">
        <v>134</v>
      </c>
      <c r="O48" s="38" t="s">
        <v>218</v>
      </c>
      <c r="Y48" s="38">
        <v>7.5</v>
      </c>
      <c r="Z48" s="38">
        <v>0.4</v>
      </c>
      <c r="AB48" s="78">
        <v>1</v>
      </c>
      <c r="AC48" s="38">
        <v>9.5</v>
      </c>
      <c r="AD48" s="40"/>
      <c r="AS48" s="38"/>
    </row>
    <row r="49" spans="1:85">
      <c r="A49" s="99" t="s">
        <v>394</v>
      </c>
      <c r="B49" s="35" t="s">
        <v>432</v>
      </c>
      <c r="C49" s="98" t="s">
        <v>424</v>
      </c>
      <c r="D49" s="48">
        <v>0.3611111111111111</v>
      </c>
      <c r="E49" s="23" t="s">
        <v>338</v>
      </c>
      <c r="F49" s="37">
        <v>0.11</v>
      </c>
      <c r="G49" s="38">
        <v>2.5</v>
      </c>
      <c r="H49" s="38">
        <v>10.5</v>
      </c>
      <c r="K49" s="35" t="s">
        <v>402</v>
      </c>
      <c r="L49" s="35" t="s">
        <v>399</v>
      </c>
      <c r="M49" s="35" t="s">
        <v>134</v>
      </c>
      <c r="O49" s="38" t="s">
        <v>218</v>
      </c>
      <c r="P49" s="38" t="s">
        <v>109</v>
      </c>
      <c r="Q49" s="38" t="s">
        <v>106</v>
      </c>
      <c r="R49" s="35" t="s">
        <v>110</v>
      </c>
      <c r="S49" s="38" t="s">
        <v>114</v>
      </c>
      <c r="T49" s="35" t="s">
        <v>110</v>
      </c>
      <c r="U49" s="35" t="s">
        <v>110</v>
      </c>
      <c r="Y49" s="38">
        <v>7.4</v>
      </c>
      <c r="Z49" s="38">
        <v>0.5</v>
      </c>
      <c r="AB49" s="78">
        <v>1</v>
      </c>
      <c r="AC49" s="38">
        <v>10.4</v>
      </c>
      <c r="AD49" s="40">
        <v>4900</v>
      </c>
      <c r="AI49" s="35">
        <v>2.1999999999999999E-2</v>
      </c>
      <c r="AS49" s="38">
        <v>6</v>
      </c>
      <c r="AX49" s="35">
        <v>2.5000000000000001E-2</v>
      </c>
      <c r="BR49" s="35">
        <v>2.9999999999999997E-4</v>
      </c>
      <c r="BS49" s="35">
        <v>2.9999999999999997E-4</v>
      </c>
      <c r="BV49" s="35" t="s">
        <v>103</v>
      </c>
    </row>
    <row r="50" spans="1:85">
      <c r="A50" s="99" t="s">
        <v>394</v>
      </c>
      <c r="B50" s="35" t="s">
        <v>432</v>
      </c>
      <c r="C50" s="98" t="s">
        <v>414</v>
      </c>
      <c r="D50" s="48">
        <v>0.3576388888888889</v>
      </c>
      <c r="E50" s="23" t="s">
        <v>99</v>
      </c>
      <c r="F50" s="37">
        <v>0.03</v>
      </c>
      <c r="G50" s="38">
        <v>4.5</v>
      </c>
      <c r="H50" s="38">
        <v>10</v>
      </c>
      <c r="K50" s="35" t="s">
        <v>402</v>
      </c>
      <c r="L50" s="35" t="s">
        <v>399</v>
      </c>
      <c r="M50" s="35" t="s">
        <v>134</v>
      </c>
      <c r="O50" s="38" t="s">
        <v>218</v>
      </c>
      <c r="Y50" s="38">
        <v>7.8</v>
      </c>
      <c r="Z50" s="38">
        <v>1</v>
      </c>
      <c r="AB50" s="78" t="s">
        <v>411</v>
      </c>
      <c r="AC50" s="38">
        <v>11</v>
      </c>
      <c r="AD50" s="40"/>
      <c r="AS50" s="38"/>
    </row>
    <row r="51" spans="1:85">
      <c r="A51" s="99" t="s">
        <v>394</v>
      </c>
      <c r="B51" s="35" t="s">
        <v>174</v>
      </c>
      <c r="C51" s="13" t="s">
        <v>416</v>
      </c>
      <c r="D51" s="48">
        <v>0.3923611111111111</v>
      </c>
      <c r="E51" s="23" t="s">
        <v>104</v>
      </c>
      <c r="F51" s="37">
        <v>0.06</v>
      </c>
      <c r="G51" s="38">
        <v>18</v>
      </c>
      <c r="H51" s="38">
        <v>16.7</v>
      </c>
      <c r="K51" s="35" t="s">
        <v>402</v>
      </c>
      <c r="L51" s="35" t="s">
        <v>399</v>
      </c>
      <c r="M51" s="35" t="s">
        <v>134</v>
      </c>
      <c r="O51" s="38" t="s">
        <v>218</v>
      </c>
      <c r="Y51" s="38">
        <v>7.6</v>
      </c>
      <c r="Z51" s="38">
        <v>1.1000000000000001</v>
      </c>
      <c r="AB51" s="78">
        <v>1</v>
      </c>
      <c r="AC51" s="38">
        <v>11.4</v>
      </c>
      <c r="AD51" s="40"/>
      <c r="AS51" s="38">
        <v>3.8</v>
      </c>
      <c r="AX51" s="35">
        <v>2.8000000000000001E-2</v>
      </c>
    </row>
    <row r="52" spans="1:85">
      <c r="A52" s="99" t="s">
        <v>394</v>
      </c>
      <c r="B52" s="35" t="s">
        <v>174</v>
      </c>
      <c r="C52" s="98" t="s">
        <v>433</v>
      </c>
      <c r="D52" s="48">
        <v>0.39583333333333331</v>
      </c>
      <c r="E52" s="23" t="s">
        <v>104</v>
      </c>
      <c r="F52" s="37">
        <v>0.04</v>
      </c>
      <c r="G52" s="38">
        <v>28.5</v>
      </c>
      <c r="H52" s="38">
        <v>22.5</v>
      </c>
      <c r="K52" s="35" t="s">
        <v>402</v>
      </c>
      <c r="L52" s="35" t="s">
        <v>399</v>
      </c>
      <c r="M52" s="35" t="s">
        <v>134</v>
      </c>
      <c r="O52" s="38" t="s">
        <v>218</v>
      </c>
      <c r="Y52" s="38">
        <v>7.7</v>
      </c>
      <c r="Z52" s="38">
        <v>1</v>
      </c>
      <c r="AB52" s="78">
        <v>1</v>
      </c>
      <c r="AC52" s="38">
        <v>10.5</v>
      </c>
      <c r="AD52" s="40">
        <v>3100</v>
      </c>
      <c r="AS52" s="38"/>
    </row>
    <row r="53" spans="1:85">
      <c r="A53" s="99" t="s">
        <v>394</v>
      </c>
      <c r="B53" s="35" t="s">
        <v>174</v>
      </c>
      <c r="C53" s="98" t="s">
        <v>403</v>
      </c>
      <c r="D53" s="48">
        <v>0.3923611111111111</v>
      </c>
      <c r="E53" s="23" t="s">
        <v>99</v>
      </c>
      <c r="F53" s="37">
        <v>0.06</v>
      </c>
      <c r="G53" s="38">
        <v>21</v>
      </c>
      <c r="H53" s="38">
        <v>19.600000000000001</v>
      </c>
      <c r="K53" s="35" t="s">
        <v>402</v>
      </c>
      <c r="L53" s="35" t="s">
        <v>399</v>
      </c>
      <c r="M53" s="35" t="s">
        <v>134</v>
      </c>
      <c r="O53" s="38" t="s">
        <v>218</v>
      </c>
      <c r="Y53" s="38">
        <v>8.4</v>
      </c>
      <c r="Z53" s="38">
        <v>0.8</v>
      </c>
      <c r="AB53" s="78">
        <v>1</v>
      </c>
      <c r="AC53" s="38">
        <v>13.8</v>
      </c>
      <c r="AD53" s="40"/>
      <c r="AS53" s="38">
        <v>4.4000000000000004</v>
      </c>
      <c r="AX53" s="35">
        <v>1.2E-2</v>
      </c>
    </row>
    <row r="54" spans="1:85">
      <c r="A54" s="99" t="s">
        <v>394</v>
      </c>
      <c r="B54" s="35" t="s">
        <v>174</v>
      </c>
      <c r="C54" s="98" t="s">
        <v>404</v>
      </c>
      <c r="D54" s="48">
        <v>0.3888888888888889</v>
      </c>
      <c r="E54" s="23" t="s">
        <v>104</v>
      </c>
      <c r="F54" s="37">
        <v>7.0000000000000007E-2</v>
      </c>
      <c r="G54" s="38">
        <v>30</v>
      </c>
      <c r="H54" s="38">
        <v>23.4</v>
      </c>
      <c r="K54" s="35" t="s">
        <v>402</v>
      </c>
      <c r="L54" s="35" t="s">
        <v>399</v>
      </c>
      <c r="M54" s="35" t="s">
        <v>134</v>
      </c>
      <c r="O54" s="38" t="s">
        <v>218</v>
      </c>
      <c r="Y54" s="38">
        <v>7.9</v>
      </c>
      <c r="Z54" s="38">
        <v>0.7</v>
      </c>
      <c r="AB54" s="78" t="s">
        <v>411</v>
      </c>
      <c r="AC54" s="38">
        <v>12.2</v>
      </c>
      <c r="AD54" s="40"/>
      <c r="AS54" s="38"/>
    </row>
    <row r="55" spans="1:85">
      <c r="A55" s="99" t="s">
        <v>394</v>
      </c>
      <c r="B55" s="35" t="s">
        <v>174</v>
      </c>
      <c r="C55" s="98" t="s">
        <v>419</v>
      </c>
      <c r="D55" s="48">
        <v>0.3888888888888889</v>
      </c>
      <c r="E55" s="23" t="s">
        <v>104</v>
      </c>
      <c r="F55" s="37">
        <v>0.1</v>
      </c>
      <c r="G55" s="38">
        <v>26</v>
      </c>
      <c r="H55" s="38">
        <v>21.5</v>
      </c>
      <c r="K55" s="35" t="s">
        <v>402</v>
      </c>
      <c r="L55" s="35" t="s">
        <v>399</v>
      </c>
      <c r="M55" s="35" t="s">
        <v>134</v>
      </c>
      <c r="O55" s="38" t="s">
        <v>218</v>
      </c>
      <c r="P55" s="38" t="s">
        <v>109</v>
      </c>
      <c r="Q55" s="38" t="s">
        <v>106</v>
      </c>
      <c r="R55" s="35" t="s">
        <v>110</v>
      </c>
      <c r="S55" s="38" t="s">
        <v>114</v>
      </c>
      <c r="T55" s="35" t="s">
        <v>110</v>
      </c>
      <c r="U55" s="35" t="s">
        <v>110</v>
      </c>
      <c r="Y55" s="38">
        <v>7.8</v>
      </c>
      <c r="Z55" s="38">
        <v>1.1000000000000001</v>
      </c>
      <c r="AB55" s="78">
        <v>1</v>
      </c>
      <c r="AC55" s="38">
        <v>12.1</v>
      </c>
      <c r="AD55" s="40">
        <v>330000</v>
      </c>
      <c r="AI55" s="35">
        <v>9.4999999999999998E-3</v>
      </c>
      <c r="AS55" s="38">
        <v>4.4000000000000004</v>
      </c>
      <c r="AX55" s="35">
        <v>3.9E-2</v>
      </c>
      <c r="BR55" s="35">
        <v>2.0000000000000001E-4</v>
      </c>
      <c r="BS55" s="35">
        <v>2.0000000000000001E-4</v>
      </c>
      <c r="BV55" s="35" t="s">
        <v>103</v>
      </c>
    </row>
    <row r="56" spans="1:85">
      <c r="A56" s="99" t="s">
        <v>394</v>
      </c>
      <c r="B56" s="35" t="s">
        <v>174</v>
      </c>
      <c r="C56" s="98" t="s">
        <v>406</v>
      </c>
      <c r="D56" s="48">
        <v>0.3923611111111111</v>
      </c>
      <c r="E56" s="23" t="s">
        <v>104</v>
      </c>
      <c r="F56" s="37">
        <v>0.1</v>
      </c>
      <c r="G56" s="38">
        <v>27.3</v>
      </c>
      <c r="H56" s="38">
        <v>22</v>
      </c>
      <c r="K56" s="35" t="s">
        <v>402</v>
      </c>
      <c r="L56" s="35" t="s">
        <v>399</v>
      </c>
      <c r="M56" s="35" t="s">
        <v>134</v>
      </c>
      <c r="O56" s="38" t="s">
        <v>218</v>
      </c>
      <c r="Y56" s="38">
        <v>8</v>
      </c>
      <c r="Z56" s="38">
        <v>0.8</v>
      </c>
      <c r="AB56" s="78">
        <v>1</v>
      </c>
      <c r="AC56" s="38">
        <v>11.9</v>
      </c>
      <c r="AD56" s="40"/>
      <c r="AS56" s="38"/>
    </row>
    <row r="57" spans="1:85">
      <c r="A57" s="99" t="s">
        <v>394</v>
      </c>
      <c r="B57" s="35" t="s">
        <v>174</v>
      </c>
      <c r="C57" s="98" t="s">
        <v>422</v>
      </c>
      <c r="D57" s="48">
        <v>0.3923611111111111</v>
      </c>
      <c r="E57" s="23" t="s">
        <v>99</v>
      </c>
      <c r="F57" s="37">
        <v>0.22</v>
      </c>
      <c r="G57" s="38">
        <v>18</v>
      </c>
      <c r="H57" s="38">
        <v>17.5</v>
      </c>
      <c r="K57" s="35" t="s">
        <v>402</v>
      </c>
      <c r="L57" s="35" t="s">
        <v>399</v>
      </c>
      <c r="M57" s="35" t="s">
        <v>134</v>
      </c>
      <c r="O57" s="38" t="s">
        <v>218</v>
      </c>
      <c r="Y57" s="38">
        <v>7.7</v>
      </c>
      <c r="Z57" s="38">
        <v>1.3</v>
      </c>
      <c r="AB57" s="78">
        <v>1</v>
      </c>
      <c r="AC57" s="38">
        <v>8.5</v>
      </c>
      <c r="AD57" s="40"/>
      <c r="AS57" s="38">
        <v>4.8</v>
      </c>
      <c r="AX57" s="35">
        <v>2.1999999999999999E-2</v>
      </c>
    </row>
    <row r="58" spans="1:85">
      <c r="A58" s="99" t="s">
        <v>394</v>
      </c>
      <c r="B58" s="35" t="s">
        <v>174</v>
      </c>
      <c r="C58" s="98" t="s">
        <v>423</v>
      </c>
      <c r="D58" s="48">
        <v>0.3888888888888889</v>
      </c>
      <c r="E58" s="23" t="s">
        <v>104</v>
      </c>
      <c r="F58" s="37">
        <v>0.91</v>
      </c>
      <c r="G58" s="38">
        <v>14</v>
      </c>
      <c r="H58" s="38">
        <v>16</v>
      </c>
      <c r="K58" s="35" t="s">
        <v>402</v>
      </c>
      <c r="L58" s="35" t="s">
        <v>399</v>
      </c>
      <c r="M58" s="35" t="s">
        <v>134</v>
      </c>
      <c r="O58" s="38" t="s">
        <v>218</v>
      </c>
      <c r="Y58" s="38">
        <v>7.4</v>
      </c>
      <c r="Z58" s="38">
        <v>0.2</v>
      </c>
      <c r="AB58" s="78">
        <v>1</v>
      </c>
      <c r="AC58" s="38">
        <v>10.1</v>
      </c>
      <c r="AD58" s="40">
        <v>7900</v>
      </c>
      <c r="AS58" s="38"/>
    </row>
    <row r="59" spans="1:85">
      <c r="A59" s="99" t="s">
        <v>394</v>
      </c>
      <c r="B59" s="35" t="s">
        <v>174</v>
      </c>
      <c r="C59" s="98" t="s">
        <v>434</v>
      </c>
      <c r="D59" s="48">
        <v>0.38541666666666669</v>
      </c>
      <c r="E59" s="23" t="s">
        <v>104</v>
      </c>
      <c r="F59" s="37">
        <v>0.09</v>
      </c>
      <c r="G59" s="38">
        <v>6.3</v>
      </c>
      <c r="H59" s="38">
        <v>14</v>
      </c>
      <c r="K59" s="35" t="s">
        <v>402</v>
      </c>
      <c r="L59" s="35" t="s">
        <v>399</v>
      </c>
      <c r="M59" s="35" t="s">
        <v>134</v>
      </c>
      <c r="O59" s="38" t="s">
        <v>218</v>
      </c>
      <c r="Y59" s="38">
        <v>7.7</v>
      </c>
      <c r="Z59" s="38">
        <v>0.4</v>
      </c>
      <c r="AB59" s="78">
        <v>3</v>
      </c>
      <c r="AC59" s="38">
        <v>10.8</v>
      </c>
      <c r="AD59" s="40"/>
      <c r="AS59" s="38">
        <v>5.3</v>
      </c>
      <c r="AX59" s="35">
        <v>2.7E-2</v>
      </c>
    </row>
    <row r="60" spans="1:85">
      <c r="A60" s="99" t="s">
        <v>394</v>
      </c>
      <c r="B60" s="35" t="s">
        <v>174</v>
      </c>
      <c r="C60" s="98" t="s">
        <v>412</v>
      </c>
      <c r="D60" s="48">
        <v>0.375</v>
      </c>
      <c r="E60" s="23" t="s">
        <v>338</v>
      </c>
      <c r="F60" s="37">
        <v>0.15</v>
      </c>
      <c r="G60" s="38">
        <v>5</v>
      </c>
      <c r="H60" s="38">
        <v>13</v>
      </c>
      <c r="K60" s="35" t="s">
        <v>402</v>
      </c>
      <c r="L60" s="35" t="s">
        <v>399</v>
      </c>
      <c r="M60" s="35" t="s">
        <v>134</v>
      </c>
      <c r="O60" s="38" t="s">
        <v>218</v>
      </c>
      <c r="Y60" s="38">
        <v>7.7</v>
      </c>
      <c r="Z60" s="38">
        <v>0.3</v>
      </c>
      <c r="AB60" s="78">
        <v>1</v>
      </c>
      <c r="AC60" s="38">
        <v>10.9</v>
      </c>
      <c r="AD60" s="40"/>
      <c r="AS60" s="38"/>
    </row>
    <row r="61" spans="1:85">
      <c r="A61" s="99" t="s">
        <v>394</v>
      </c>
      <c r="B61" s="35" t="s">
        <v>174</v>
      </c>
      <c r="C61" s="98" t="s">
        <v>424</v>
      </c>
      <c r="D61" s="48">
        <v>0.38194444444444442</v>
      </c>
      <c r="E61" s="23" t="s">
        <v>338</v>
      </c>
      <c r="F61" s="37">
        <v>0.1</v>
      </c>
      <c r="G61" s="38">
        <v>3</v>
      </c>
      <c r="H61" s="38">
        <v>8</v>
      </c>
      <c r="K61" s="35" t="s">
        <v>402</v>
      </c>
      <c r="L61" s="35" t="s">
        <v>399</v>
      </c>
      <c r="M61" s="35" t="s">
        <v>134</v>
      </c>
      <c r="O61" s="38" t="s">
        <v>218</v>
      </c>
      <c r="P61" s="38" t="s">
        <v>109</v>
      </c>
      <c r="Q61" s="38" t="s">
        <v>106</v>
      </c>
      <c r="R61" s="35" t="s">
        <v>110</v>
      </c>
      <c r="S61" s="38" t="s">
        <v>114</v>
      </c>
      <c r="T61" s="35" t="s">
        <v>110</v>
      </c>
      <c r="U61" s="35" t="s">
        <v>110</v>
      </c>
      <c r="Y61" s="38">
        <v>7.7</v>
      </c>
      <c r="Z61" s="38">
        <v>0.2</v>
      </c>
      <c r="AB61" s="78">
        <v>1</v>
      </c>
      <c r="AC61" s="38">
        <v>12.3</v>
      </c>
      <c r="AD61" s="40">
        <v>4900</v>
      </c>
      <c r="AI61" s="35">
        <v>1.4E-2</v>
      </c>
      <c r="AS61" s="38">
        <v>5.9</v>
      </c>
      <c r="AX61" s="35">
        <v>2.1000000000000001E-2</v>
      </c>
      <c r="BR61" s="35" t="s">
        <v>103</v>
      </c>
      <c r="BS61" s="35" t="s">
        <v>103</v>
      </c>
      <c r="BV61" s="35" t="s">
        <v>103</v>
      </c>
    </row>
    <row r="62" spans="1:85">
      <c r="A62" s="99" t="s">
        <v>394</v>
      </c>
      <c r="B62" s="35" t="s">
        <v>174</v>
      </c>
      <c r="C62" s="98" t="s">
        <v>425</v>
      </c>
      <c r="D62" s="48">
        <v>0.37847222222222227</v>
      </c>
      <c r="E62" s="23" t="s">
        <v>99</v>
      </c>
      <c r="F62" s="37">
        <v>0.06</v>
      </c>
      <c r="G62" s="38">
        <v>8</v>
      </c>
      <c r="H62" s="38">
        <v>12</v>
      </c>
      <c r="K62" s="35" t="s">
        <v>410</v>
      </c>
      <c r="L62" s="35" t="s">
        <v>399</v>
      </c>
      <c r="M62" s="35" t="s">
        <v>134</v>
      </c>
      <c r="O62" s="38" t="s">
        <v>218</v>
      </c>
      <c r="Y62" s="38">
        <v>7.5</v>
      </c>
      <c r="Z62" s="38">
        <v>0.7</v>
      </c>
      <c r="AB62" s="78">
        <v>1</v>
      </c>
      <c r="AC62" s="38">
        <v>10.8</v>
      </c>
      <c r="AD62" s="40"/>
      <c r="AS62" s="38"/>
    </row>
    <row r="63" spans="1:85">
      <c r="A63" s="99" t="s">
        <v>394</v>
      </c>
      <c r="B63" s="35" t="s">
        <v>435</v>
      </c>
      <c r="C63" s="13" t="s">
        <v>416</v>
      </c>
      <c r="D63" s="48">
        <v>0.5</v>
      </c>
      <c r="E63" s="23" t="s">
        <v>104</v>
      </c>
      <c r="F63" s="37">
        <v>0.61</v>
      </c>
      <c r="G63" s="38">
        <v>18.100000000000001</v>
      </c>
      <c r="H63" s="38">
        <v>16.8</v>
      </c>
      <c r="K63" s="35" t="s">
        <v>402</v>
      </c>
      <c r="L63" s="35" t="s">
        <v>399</v>
      </c>
      <c r="M63" s="35" t="s">
        <v>134</v>
      </c>
      <c r="O63" s="38" t="s">
        <v>218</v>
      </c>
      <c r="P63" s="38" t="s">
        <v>109</v>
      </c>
      <c r="Q63" s="38" t="s">
        <v>106</v>
      </c>
      <c r="R63" s="35" t="s">
        <v>110</v>
      </c>
      <c r="S63" s="38" t="s">
        <v>114</v>
      </c>
      <c r="T63" s="35" t="s">
        <v>110</v>
      </c>
      <c r="U63" s="35" t="s">
        <v>110</v>
      </c>
      <c r="Y63" s="38">
        <v>7.7</v>
      </c>
      <c r="Z63" s="38">
        <v>1.1000000000000001</v>
      </c>
      <c r="AA63" s="38">
        <v>2.1</v>
      </c>
      <c r="AB63" s="78">
        <v>4</v>
      </c>
      <c r="AC63" s="38">
        <v>10.3</v>
      </c>
      <c r="AD63" s="40">
        <v>7900</v>
      </c>
      <c r="AF63" s="78">
        <v>270</v>
      </c>
      <c r="AI63" s="35">
        <v>1.4E-2</v>
      </c>
      <c r="AM63" s="35" t="s">
        <v>436</v>
      </c>
      <c r="AS63" s="38">
        <v>3.3</v>
      </c>
      <c r="AU63" s="35">
        <v>0.01</v>
      </c>
      <c r="AV63" s="38">
        <v>3.2</v>
      </c>
      <c r="AX63" s="35">
        <v>3.2000000000000001E-2</v>
      </c>
      <c r="BM63" s="35">
        <v>6.4999999999999997E-3</v>
      </c>
      <c r="BN63" s="35" t="s">
        <v>103</v>
      </c>
      <c r="BR63" s="35" t="s">
        <v>103</v>
      </c>
      <c r="BS63" s="35" t="s">
        <v>103</v>
      </c>
      <c r="BV63" s="35" t="s">
        <v>103</v>
      </c>
      <c r="CC63" s="35">
        <v>1.4</v>
      </c>
    </row>
    <row r="64" spans="1:85">
      <c r="A64" s="99" t="s">
        <v>394</v>
      </c>
      <c r="B64" s="35" t="s">
        <v>435</v>
      </c>
      <c r="C64" s="98" t="s">
        <v>427</v>
      </c>
      <c r="D64" s="48">
        <v>0.5</v>
      </c>
      <c r="E64" s="23" t="s">
        <v>104</v>
      </c>
      <c r="F64" s="37">
        <v>0.23</v>
      </c>
      <c r="G64" s="38">
        <v>26.5</v>
      </c>
      <c r="H64" s="38">
        <v>22.4</v>
      </c>
      <c r="K64" s="35" t="s">
        <v>402</v>
      </c>
      <c r="L64" s="35" t="s">
        <v>399</v>
      </c>
      <c r="M64" s="35" t="s">
        <v>134</v>
      </c>
      <c r="O64" s="38" t="s">
        <v>218</v>
      </c>
      <c r="P64" s="38" t="s">
        <v>109</v>
      </c>
      <c r="Q64" s="38" t="s">
        <v>106</v>
      </c>
      <c r="R64" s="35" t="s">
        <v>110</v>
      </c>
      <c r="S64" s="38" t="s">
        <v>114</v>
      </c>
      <c r="T64" s="35" t="s">
        <v>110</v>
      </c>
      <c r="U64" s="35" t="s">
        <v>110</v>
      </c>
      <c r="Y64" s="38">
        <v>8.8000000000000007</v>
      </c>
      <c r="Z64" s="38">
        <v>0.7</v>
      </c>
      <c r="AA64" s="38">
        <v>2</v>
      </c>
      <c r="AB64" s="78">
        <v>3</v>
      </c>
      <c r="AC64" s="38">
        <v>11.7</v>
      </c>
      <c r="AD64" s="40">
        <v>3300</v>
      </c>
      <c r="AF64" s="78">
        <v>22</v>
      </c>
      <c r="AI64" s="35">
        <v>4.5999999999999999E-3</v>
      </c>
      <c r="AS64" s="38">
        <v>4.3</v>
      </c>
      <c r="AU64" s="35">
        <v>0.01</v>
      </c>
      <c r="AV64" s="38">
        <v>4</v>
      </c>
      <c r="AX64" s="35">
        <v>2.8000000000000001E-2</v>
      </c>
      <c r="BN64" s="35" t="s">
        <v>103</v>
      </c>
      <c r="BR64" s="35" t="s">
        <v>103</v>
      </c>
      <c r="BS64" s="35" t="s">
        <v>103</v>
      </c>
      <c r="BV64" s="35" t="s">
        <v>103</v>
      </c>
      <c r="CC64" s="35">
        <v>2.1</v>
      </c>
      <c r="CF64" s="35">
        <v>5.0000000000000001E-4</v>
      </c>
      <c r="CG64" s="35" t="s">
        <v>437</v>
      </c>
    </row>
    <row r="65" spans="1:85">
      <c r="A65" s="99" t="s">
        <v>394</v>
      </c>
      <c r="B65" s="35" t="s">
        <v>435</v>
      </c>
      <c r="C65" s="98" t="s">
        <v>403</v>
      </c>
      <c r="D65" s="48">
        <v>0.5</v>
      </c>
      <c r="E65" s="23" t="s">
        <v>99</v>
      </c>
      <c r="F65" s="37">
        <v>0.23</v>
      </c>
      <c r="G65" s="38">
        <v>21.5</v>
      </c>
      <c r="H65" s="38">
        <v>20.100000000000001</v>
      </c>
      <c r="K65" s="35" t="s">
        <v>402</v>
      </c>
      <c r="L65" s="35" t="s">
        <v>399</v>
      </c>
      <c r="M65" s="35" t="s">
        <v>134</v>
      </c>
      <c r="O65" s="38" t="s">
        <v>218</v>
      </c>
      <c r="P65" s="38" t="s">
        <v>109</v>
      </c>
      <c r="Q65" s="38" t="s">
        <v>106</v>
      </c>
      <c r="R65" s="35" t="s">
        <v>110</v>
      </c>
      <c r="S65" s="38" t="s">
        <v>114</v>
      </c>
      <c r="T65" s="35" t="s">
        <v>110</v>
      </c>
      <c r="U65" s="35" t="s">
        <v>110</v>
      </c>
      <c r="Y65" s="38">
        <v>8.9</v>
      </c>
      <c r="Z65" s="38">
        <v>0.8</v>
      </c>
      <c r="AA65" s="38">
        <v>1.7</v>
      </c>
      <c r="AB65" s="78">
        <v>2</v>
      </c>
      <c r="AC65" s="38">
        <v>10.8</v>
      </c>
      <c r="AD65" s="40">
        <v>11000</v>
      </c>
      <c r="AF65" s="78">
        <v>25</v>
      </c>
      <c r="AI65" s="35">
        <v>3.0999999999999999E-3</v>
      </c>
      <c r="AM65" s="35" t="s">
        <v>436</v>
      </c>
      <c r="AS65" s="38">
        <v>4</v>
      </c>
      <c r="AU65" s="35">
        <v>0.01</v>
      </c>
      <c r="AV65" s="38">
        <v>3.7</v>
      </c>
      <c r="AX65" s="39">
        <v>0.02</v>
      </c>
      <c r="BM65" s="39">
        <v>0.01</v>
      </c>
      <c r="BN65" s="35" t="s">
        <v>103</v>
      </c>
      <c r="BR65" s="35" t="s">
        <v>103</v>
      </c>
      <c r="BS65" s="35" t="s">
        <v>103</v>
      </c>
      <c r="BV65" s="35" t="s">
        <v>103</v>
      </c>
      <c r="CC65" s="35">
        <v>1.7</v>
      </c>
    </row>
    <row r="66" spans="1:85">
      <c r="A66" s="99" t="s">
        <v>394</v>
      </c>
      <c r="B66" s="35" t="s">
        <v>435</v>
      </c>
      <c r="C66" s="98" t="s">
        <v>404</v>
      </c>
      <c r="D66" s="48">
        <v>0.5</v>
      </c>
      <c r="E66" s="23" t="s">
        <v>104</v>
      </c>
      <c r="F66" s="37">
        <v>0.19</v>
      </c>
      <c r="G66" s="38">
        <v>33</v>
      </c>
      <c r="H66" s="38">
        <v>25.1</v>
      </c>
      <c r="K66" s="35" t="s">
        <v>402</v>
      </c>
      <c r="L66" s="35" t="s">
        <v>399</v>
      </c>
      <c r="M66" s="35" t="s">
        <v>134</v>
      </c>
      <c r="O66" s="38" t="s">
        <v>218</v>
      </c>
      <c r="P66" s="38" t="s">
        <v>109</v>
      </c>
      <c r="Q66" s="38" t="s">
        <v>106</v>
      </c>
      <c r="R66" s="35" t="s">
        <v>110</v>
      </c>
      <c r="S66" s="38" t="s">
        <v>114</v>
      </c>
      <c r="T66" s="35" t="s">
        <v>110</v>
      </c>
      <c r="U66" s="35" t="s">
        <v>110</v>
      </c>
      <c r="Y66" s="38">
        <v>8.9</v>
      </c>
      <c r="Z66" s="38">
        <v>0.5</v>
      </c>
      <c r="AA66" s="38">
        <v>1.3</v>
      </c>
      <c r="AB66" s="78" t="s">
        <v>411</v>
      </c>
      <c r="AC66" s="38">
        <v>12.5</v>
      </c>
      <c r="AD66" s="40">
        <v>46000</v>
      </c>
      <c r="AF66" s="78">
        <v>150</v>
      </c>
      <c r="AI66" s="35">
        <v>2.5000000000000001E-3</v>
      </c>
      <c r="AS66" s="38">
        <v>3.9</v>
      </c>
      <c r="AU66" s="35">
        <v>0.01</v>
      </c>
      <c r="AV66" s="38">
        <v>3.8</v>
      </c>
      <c r="AX66" s="39">
        <v>0.02</v>
      </c>
      <c r="BN66" s="35" t="s">
        <v>103</v>
      </c>
      <c r="BR66" s="35" t="s">
        <v>103</v>
      </c>
      <c r="BS66" s="35" t="s">
        <v>103</v>
      </c>
      <c r="BV66" s="35" t="s">
        <v>103</v>
      </c>
      <c r="BY66" s="35" t="s">
        <v>110</v>
      </c>
      <c r="BZ66" s="35" t="s">
        <v>106</v>
      </c>
      <c r="CA66" s="35" t="s">
        <v>106</v>
      </c>
      <c r="CC66" s="38">
        <v>1</v>
      </c>
    </row>
    <row r="67" spans="1:85">
      <c r="A67" s="99" t="s">
        <v>394</v>
      </c>
      <c r="B67" s="35" t="s">
        <v>435</v>
      </c>
      <c r="C67" s="98" t="s">
        <v>438</v>
      </c>
      <c r="D67" s="48">
        <v>0.5</v>
      </c>
      <c r="E67" s="23" t="s">
        <v>104</v>
      </c>
      <c r="F67" s="37">
        <v>0.23</v>
      </c>
      <c r="G67" s="38">
        <v>33</v>
      </c>
      <c r="H67" s="38">
        <v>28</v>
      </c>
      <c r="K67" s="35" t="s">
        <v>402</v>
      </c>
      <c r="L67" s="35" t="s">
        <v>399</v>
      </c>
      <c r="M67" s="35" t="s">
        <v>134</v>
      </c>
      <c r="O67" s="38" t="s">
        <v>218</v>
      </c>
      <c r="P67" s="38" t="s">
        <v>109</v>
      </c>
      <c r="Q67" s="38" t="s">
        <v>106</v>
      </c>
      <c r="R67" s="35" t="s">
        <v>110</v>
      </c>
      <c r="S67" s="38" t="s">
        <v>114</v>
      </c>
      <c r="T67" s="35" t="s">
        <v>110</v>
      </c>
      <c r="U67" s="35" t="s">
        <v>110</v>
      </c>
      <c r="Y67" s="38">
        <v>8.6999999999999993</v>
      </c>
      <c r="Z67" s="38">
        <v>0.7</v>
      </c>
      <c r="AA67" s="38">
        <v>1.1000000000000001</v>
      </c>
      <c r="AB67" s="78" t="s">
        <v>411</v>
      </c>
      <c r="AC67" s="38">
        <v>12.2</v>
      </c>
      <c r="AD67" s="40">
        <v>11000</v>
      </c>
      <c r="AF67" s="78">
        <v>62</v>
      </c>
      <c r="AG67" s="37" t="s">
        <v>439</v>
      </c>
      <c r="AH67" s="35">
        <v>1.1999999999999999E-3</v>
      </c>
      <c r="AI67" s="35">
        <v>4.1999999999999997E-3</v>
      </c>
      <c r="AJ67" s="35" t="s">
        <v>440</v>
      </c>
      <c r="AK67" s="35" t="s">
        <v>441</v>
      </c>
      <c r="AM67" s="35" t="s">
        <v>436</v>
      </c>
      <c r="AN67" s="35" t="s">
        <v>439</v>
      </c>
      <c r="AO67" s="35">
        <v>2E-3</v>
      </c>
      <c r="AS67" s="38">
        <v>4.2</v>
      </c>
      <c r="AT67" s="35" t="s">
        <v>442</v>
      </c>
      <c r="AU67" s="35" t="s">
        <v>109</v>
      </c>
      <c r="AV67" s="38">
        <v>4.0999999999999996</v>
      </c>
      <c r="AW67" s="35" t="s">
        <v>107</v>
      </c>
      <c r="AX67" s="35">
        <v>2.3E-2</v>
      </c>
      <c r="AY67" s="35">
        <v>1.7999999999999999E-2</v>
      </c>
      <c r="BA67" s="38">
        <v>8.5</v>
      </c>
      <c r="BC67" s="35" t="s">
        <v>443</v>
      </c>
      <c r="BF67" s="78">
        <v>25</v>
      </c>
      <c r="BL67" s="35" t="s">
        <v>110</v>
      </c>
      <c r="BM67" s="35">
        <v>8.3000000000000001E-3</v>
      </c>
      <c r="BN67" s="35" t="s">
        <v>103</v>
      </c>
      <c r="BP67" s="35" t="s">
        <v>103</v>
      </c>
      <c r="BQ67" s="35" t="s">
        <v>103</v>
      </c>
      <c r="BR67" s="35" t="s">
        <v>103</v>
      </c>
      <c r="BS67" s="35" t="s">
        <v>103</v>
      </c>
      <c r="BT67" s="35" t="s">
        <v>103</v>
      </c>
      <c r="BU67" s="35" t="s">
        <v>103</v>
      </c>
      <c r="BV67" s="35" t="s">
        <v>103</v>
      </c>
      <c r="BW67" s="35" t="s">
        <v>103</v>
      </c>
      <c r="BX67" s="35" t="s">
        <v>103</v>
      </c>
      <c r="CB67" s="35" t="s">
        <v>293</v>
      </c>
      <c r="CC67" s="35">
        <v>0.5</v>
      </c>
      <c r="CF67" s="35">
        <v>1E-4</v>
      </c>
      <c r="CG67" s="35" t="s">
        <v>437</v>
      </c>
    </row>
    <row r="68" spans="1:85">
      <c r="A68" s="99" t="s">
        <v>394</v>
      </c>
      <c r="B68" s="35" t="s">
        <v>435</v>
      </c>
      <c r="C68" s="98" t="s">
        <v>406</v>
      </c>
      <c r="D68" s="48">
        <v>0.5</v>
      </c>
      <c r="E68" s="23" t="s">
        <v>104</v>
      </c>
      <c r="F68" s="37">
        <v>0.52</v>
      </c>
      <c r="G68" s="38">
        <v>27</v>
      </c>
      <c r="H68" s="38">
        <v>24.5</v>
      </c>
      <c r="K68" s="35" t="s">
        <v>402</v>
      </c>
      <c r="L68" s="35" t="s">
        <v>399</v>
      </c>
      <c r="M68" s="35" t="s">
        <v>134</v>
      </c>
      <c r="O68" s="38" t="s">
        <v>218</v>
      </c>
      <c r="P68" s="38" t="s">
        <v>109</v>
      </c>
      <c r="Q68" s="38" t="s">
        <v>106</v>
      </c>
      <c r="R68" s="35" t="s">
        <v>110</v>
      </c>
      <c r="S68" s="38" t="s">
        <v>114</v>
      </c>
      <c r="T68" s="35" t="s">
        <v>110</v>
      </c>
      <c r="U68" s="35" t="s">
        <v>110</v>
      </c>
      <c r="Y68" s="38">
        <v>8.8000000000000007</v>
      </c>
      <c r="Z68" s="38">
        <v>0.5</v>
      </c>
      <c r="AA68" s="38">
        <v>1.1000000000000001</v>
      </c>
      <c r="AB68" s="78">
        <v>1</v>
      </c>
      <c r="AC68" s="38">
        <v>10.9</v>
      </c>
      <c r="AD68" s="40">
        <v>4900</v>
      </c>
      <c r="AF68" s="78">
        <v>72</v>
      </c>
      <c r="AI68" s="35">
        <v>3.8E-3</v>
      </c>
      <c r="AS68" s="38">
        <v>4.4000000000000004</v>
      </c>
      <c r="AU68" s="35" t="s">
        <v>109</v>
      </c>
      <c r="AV68" s="38">
        <v>4.3</v>
      </c>
      <c r="AX68" s="35">
        <v>3.1E-2</v>
      </c>
      <c r="BF68" s="78"/>
      <c r="BN68" s="35" t="s">
        <v>103</v>
      </c>
      <c r="BR68" s="35" t="s">
        <v>103</v>
      </c>
      <c r="BS68" s="35" t="s">
        <v>103</v>
      </c>
      <c r="BV68" s="35" t="s">
        <v>103</v>
      </c>
      <c r="CC68" s="35">
        <v>0.5</v>
      </c>
    </row>
    <row r="69" spans="1:85">
      <c r="A69" s="99" t="s">
        <v>394</v>
      </c>
      <c r="B69" s="35" t="s">
        <v>435</v>
      </c>
      <c r="C69" s="98" t="s">
        <v>422</v>
      </c>
      <c r="D69" s="48">
        <v>0.5</v>
      </c>
      <c r="E69" s="23" t="s">
        <v>99</v>
      </c>
      <c r="F69" s="37">
        <v>0.71</v>
      </c>
      <c r="G69" s="38">
        <v>19</v>
      </c>
      <c r="H69" s="38">
        <v>18.399999999999999</v>
      </c>
      <c r="K69" s="35" t="s">
        <v>402</v>
      </c>
      <c r="L69" s="35" t="s">
        <v>399</v>
      </c>
      <c r="M69" s="35" t="s">
        <v>134</v>
      </c>
      <c r="O69" s="38" t="s">
        <v>218</v>
      </c>
      <c r="P69" s="38" t="s">
        <v>109</v>
      </c>
      <c r="Q69" s="38" t="s">
        <v>106</v>
      </c>
      <c r="R69" s="35" t="s">
        <v>110</v>
      </c>
      <c r="S69" s="38" t="s">
        <v>114</v>
      </c>
      <c r="T69" s="35" t="s">
        <v>110</v>
      </c>
      <c r="U69" s="35" t="s">
        <v>110</v>
      </c>
      <c r="Y69" s="38">
        <v>8.5</v>
      </c>
      <c r="Z69" s="38">
        <v>0.9</v>
      </c>
      <c r="AA69" s="38">
        <v>1.1000000000000001</v>
      </c>
      <c r="AB69" s="78" t="s">
        <v>411</v>
      </c>
      <c r="AC69" s="38">
        <v>11.4</v>
      </c>
      <c r="AD69" s="40">
        <v>7000</v>
      </c>
      <c r="AF69" s="78">
        <v>350</v>
      </c>
      <c r="AI69" s="35">
        <v>5.1999999999999998E-3</v>
      </c>
      <c r="AM69" s="35" t="s">
        <v>436</v>
      </c>
      <c r="AS69" s="38">
        <v>4.4000000000000004</v>
      </c>
      <c r="AU69" s="35" t="s">
        <v>109</v>
      </c>
      <c r="AV69" s="38">
        <v>4.3</v>
      </c>
      <c r="AX69" s="35">
        <v>2.5000000000000001E-2</v>
      </c>
      <c r="BF69" s="78"/>
      <c r="BM69" s="35">
        <v>9.7999999999999997E-3</v>
      </c>
      <c r="BN69" s="35" t="s">
        <v>103</v>
      </c>
      <c r="BR69" s="35" t="s">
        <v>103</v>
      </c>
      <c r="BS69" s="35" t="s">
        <v>103</v>
      </c>
      <c r="BV69" s="35" t="s">
        <v>103</v>
      </c>
      <c r="CC69" s="35">
        <v>0.8</v>
      </c>
    </row>
    <row r="70" spans="1:85">
      <c r="A70" s="99" t="s">
        <v>394</v>
      </c>
      <c r="B70" s="35" t="s">
        <v>435</v>
      </c>
      <c r="C70" s="98" t="s">
        <v>423</v>
      </c>
      <c r="D70" s="48">
        <v>0.5</v>
      </c>
      <c r="E70" s="23" t="s">
        <v>104</v>
      </c>
      <c r="F70" s="38">
        <v>2.5</v>
      </c>
      <c r="G70" s="38">
        <v>19</v>
      </c>
      <c r="H70" s="38">
        <v>17.2</v>
      </c>
      <c r="K70" s="35" t="s">
        <v>402</v>
      </c>
      <c r="L70" s="35" t="s">
        <v>399</v>
      </c>
      <c r="M70" s="35" t="s">
        <v>134</v>
      </c>
      <c r="O70" s="38" t="s">
        <v>218</v>
      </c>
      <c r="P70" s="38" t="s">
        <v>109</v>
      </c>
      <c r="Q70" s="38" t="s">
        <v>106</v>
      </c>
      <c r="R70" s="35" t="s">
        <v>110</v>
      </c>
      <c r="S70" s="38" t="s">
        <v>114</v>
      </c>
      <c r="T70" s="35" t="s">
        <v>110</v>
      </c>
      <c r="U70" s="35" t="s">
        <v>110</v>
      </c>
      <c r="Y70" s="38">
        <v>7.8</v>
      </c>
      <c r="Z70" s="38">
        <v>0.2</v>
      </c>
      <c r="AA70" s="38">
        <v>0.8</v>
      </c>
      <c r="AB70" s="78" t="s">
        <v>411</v>
      </c>
      <c r="AC70" s="38">
        <v>10.5</v>
      </c>
      <c r="AD70" s="40">
        <v>33000</v>
      </c>
      <c r="AF70" s="78">
        <v>86</v>
      </c>
      <c r="AI70" s="35">
        <v>8.8000000000000005E-3</v>
      </c>
      <c r="AS70" s="38">
        <v>5.7</v>
      </c>
      <c r="AU70" s="35" t="s">
        <v>109</v>
      </c>
      <c r="AV70" s="38">
        <v>5.2</v>
      </c>
      <c r="AX70" s="39">
        <v>0.03</v>
      </c>
      <c r="BF70" s="78"/>
      <c r="BN70" s="35" t="s">
        <v>103</v>
      </c>
      <c r="BR70" s="35" t="s">
        <v>103</v>
      </c>
      <c r="BS70" s="35" t="s">
        <v>103</v>
      </c>
      <c r="BV70" s="35" t="s">
        <v>103</v>
      </c>
      <c r="CC70" s="35">
        <v>1.5</v>
      </c>
      <c r="CF70" s="76">
        <v>3.0000000000000001E-3</v>
      </c>
      <c r="CG70" s="35" t="s">
        <v>437</v>
      </c>
    </row>
    <row r="71" spans="1:85">
      <c r="A71" s="99" t="s">
        <v>394</v>
      </c>
      <c r="B71" s="35" t="s">
        <v>435</v>
      </c>
      <c r="C71" s="98" t="s">
        <v>409</v>
      </c>
      <c r="D71" s="48">
        <v>0.5</v>
      </c>
      <c r="E71" s="23" t="s">
        <v>104</v>
      </c>
      <c r="F71" s="37">
        <v>1.33</v>
      </c>
      <c r="G71" s="38">
        <v>10.5</v>
      </c>
      <c r="H71" s="38">
        <v>13</v>
      </c>
      <c r="K71" s="35" t="s">
        <v>402</v>
      </c>
      <c r="L71" s="35" t="s">
        <v>399</v>
      </c>
      <c r="M71" s="35" t="s">
        <v>134</v>
      </c>
      <c r="O71" s="38" t="s">
        <v>218</v>
      </c>
      <c r="P71" s="38" t="s">
        <v>109</v>
      </c>
      <c r="Q71" s="38" t="s">
        <v>106</v>
      </c>
      <c r="R71" s="35" t="s">
        <v>110</v>
      </c>
      <c r="S71" s="38" t="s">
        <v>114</v>
      </c>
      <c r="T71" s="35" t="s">
        <v>110</v>
      </c>
      <c r="U71" s="35" t="s">
        <v>110</v>
      </c>
      <c r="Y71" s="38">
        <v>8.6999999999999993</v>
      </c>
      <c r="Z71" s="38">
        <v>0.6</v>
      </c>
      <c r="AA71" s="38">
        <v>1.5</v>
      </c>
      <c r="AB71" s="78">
        <v>1</v>
      </c>
      <c r="AC71" s="38">
        <v>13.3</v>
      </c>
      <c r="AD71" s="40">
        <v>1100</v>
      </c>
      <c r="AF71" s="78">
        <v>30</v>
      </c>
      <c r="AI71" s="35">
        <v>3.8999999999999998E-3</v>
      </c>
      <c r="AM71" s="35" t="s">
        <v>436</v>
      </c>
      <c r="AS71" s="38">
        <v>5.2</v>
      </c>
      <c r="AU71" s="35" t="s">
        <v>109</v>
      </c>
      <c r="AV71" s="38">
        <v>4.9000000000000004</v>
      </c>
      <c r="AX71" s="35">
        <v>3.6999999999999998E-2</v>
      </c>
      <c r="BF71" s="78"/>
      <c r="BM71" s="76">
        <v>8.0000000000000002E-3</v>
      </c>
      <c r="BN71" s="35" t="s">
        <v>103</v>
      </c>
      <c r="BR71" s="35" t="s">
        <v>103</v>
      </c>
      <c r="BS71" s="35" t="s">
        <v>103</v>
      </c>
      <c r="BV71" s="35" t="s">
        <v>103</v>
      </c>
      <c r="CC71" s="35">
        <v>1.1000000000000001</v>
      </c>
    </row>
    <row r="72" spans="1:85">
      <c r="A72" s="99" t="s">
        <v>394</v>
      </c>
      <c r="B72" s="35" t="s">
        <v>435</v>
      </c>
      <c r="C72" s="98" t="s">
        <v>444</v>
      </c>
      <c r="D72" s="48">
        <v>0.5</v>
      </c>
      <c r="E72" s="23" t="s">
        <v>338</v>
      </c>
      <c r="F72" s="37">
        <v>0.65</v>
      </c>
      <c r="G72" s="38">
        <v>8.8000000000000007</v>
      </c>
      <c r="H72" s="38">
        <v>11</v>
      </c>
      <c r="K72" s="35" t="s">
        <v>402</v>
      </c>
      <c r="L72" s="35" t="s">
        <v>399</v>
      </c>
      <c r="M72" s="35" t="s">
        <v>134</v>
      </c>
      <c r="O72" s="38" t="s">
        <v>218</v>
      </c>
      <c r="P72" s="38" t="s">
        <v>109</v>
      </c>
      <c r="Q72" s="38" t="s">
        <v>106</v>
      </c>
      <c r="R72" s="35" t="s">
        <v>110</v>
      </c>
      <c r="S72" s="38" t="s">
        <v>114</v>
      </c>
      <c r="T72" s="35" t="s">
        <v>110</v>
      </c>
      <c r="U72" s="35" t="s">
        <v>110</v>
      </c>
      <c r="Y72" s="38">
        <v>8.3000000000000007</v>
      </c>
      <c r="Z72" s="38">
        <v>0.3</v>
      </c>
      <c r="AA72" s="38">
        <v>1</v>
      </c>
      <c r="AB72" s="78" t="s">
        <v>411</v>
      </c>
      <c r="AC72" s="38">
        <v>12.5</v>
      </c>
      <c r="AD72" s="40">
        <v>4600</v>
      </c>
      <c r="AF72" s="78">
        <v>68</v>
      </c>
      <c r="AI72" s="76">
        <v>6.0000000000000001E-3</v>
      </c>
      <c r="AS72" s="38">
        <v>5</v>
      </c>
      <c r="AU72" s="35" t="s">
        <v>109</v>
      </c>
      <c r="AV72" s="38">
        <v>4.9000000000000004</v>
      </c>
      <c r="AX72" s="35">
        <v>3.7999999999999999E-2</v>
      </c>
      <c r="BF72" s="78"/>
      <c r="BN72" s="35" t="s">
        <v>103</v>
      </c>
      <c r="BR72" s="35" t="s">
        <v>103</v>
      </c>
      <c r="BS72" s="35" t="s">
        <v>103</v>
      </c>
      <c r="BV72" s="35" t="s">
        <v>103</v>
      </c>
      <c r="CC72" s="35">
        <v>1.1000000000000001</v>
      </c>
    </row>
    <row r="73" spans="1:85">
      <c r="A73" s="99" t="s">
        <v>394</v>
      </c>
      <c r="B73" s="35" t="s">
        <v>435</v>
      </c>
      <c r="C73" s="98" t="s">
        <v>424</v>
      </c>
      <c r="D73" s="48">
        <v>0.5</v>
      </c>
      <c r="E73" s="23" t="s">
        <v>338</v>
      </c>
      <c r="F73" s="37">
        <v>0.4</v>
      </c>
      <c r="G73" s="38">
        <v>9</v>
      </c>
      <c r="H73" s="38">
        <v>10</v>
      </c>
      <c r="K73" s="35" t="s">
        <v>402</v>
      </c>
      <c r="L73" s="35" t="s">
        <v>399</v>
      </c>
      <c r="M73" s="35" t="s">
        <v>134</v>
      </c>
      <c r="O73" s="38" t="s">
        <v>218</v>
      </c>
      <c r="P73" s="38" t="s">
        <v>109</v>
      </c>
      <c r="Q73" s="38" t="s">
        <v>106</v>
      </c>
      <c r="R73" s="35" t="s">
        <v>110</v>
      </c>
      <c r="S73" s="38" t="s">
        <v>114</v>
      </c>
      <c r="T73" s="35" t="s">
        <v>110</v>
      </c>
      <c r="U73" s="35" t="s">
        <v>110</v>
      </c>
      <c r="Y73" s="38">
        <v>8.1</v>
      </c>
      <c r="Z73" s="38">
        <v>0.2</v>
      </c>
      <c r="AA73" s="38">
        <v>0.7</v>
      </c>
      <c r="AB73" s="78" t="s">
        <v>411</v>
      </c>
      <c r="AC73" s="38">
        <v>12.6</v>
      </c>
      <c r="AD73" s="40">
        <v>790</v>
      </c>
      <c r="AF73" s="78">
        <v>13</v>
      </c>
      <c r="AG73" s="37" t="s">
        <v>439</v>
      </c>
      <c r="AH73" s="76">
        <v>1E-3</v>
      </c>
      <c r="AI73" s="39">
        <v>0.01</v>
      </c>
      <c r="AJ73" s="35" t="s">
        <v>440</v>
      </c>
      <c r="AK73" s="35" t="s">
        <v>441</v>
      </c>
      <c r="AM73" s="35" t="s">
        <v>445</v>
      </c>
      <c r="AN73" s="35" t="s">
        <v>439</v>
      </c>
      <c r="AO73" s="35" t="s">
        <v>446</v>
      </c>
      <c r="AS73" s="38">
        <v>5.8</v>
      </c>
      <c r="AT73" s="35" t="s">
        <v>442</v>
      </c>
      <c r="AU73" s="35" t="s">
        <v>109</v>
      </c>
      <c r="AV73" s="38">
        <v>4.9000000000000004</v>
      </c>
      <c r="AW73" s="35" t="s">
        <v>107</v>
      </c>
      <c r="AX73" s="39">
        <v>0.03</v>
      </c>
      <c r="AY73" s="35">
        <v>2.8000000000000001E-2</v>
      </c>
      <c r="BA73" s="78">
        <v>11</v>
      </c>
      <c r="BC73" s="35" t="s">
        <v>443</v>
      </c>
      <c r="BF73" s="78">
        <v>26</v>
      </c>
      <c r="BL73" s="35" t="s">
        <v>110</v>
      </c>
      <c r="BM73" s="35">
        <v>7.7000000000000002E-3</v>
      </c>
      <c r="BN73" s="35" t="s">
        <v>103</v>
      </c>
      <c r="BP73" s="35" t="s">
        <v>103</v>
      </c>
      <c r="BQ73" s="35" t="s">
        <v>103</v>
      </c>
      <c r="BR73" s="35" t="s">
        <v>103</v>
      </c>
      <c r="BS73" s="35" t="s">
        <v>103</v>
      </c>
      <c r="BT73" s="35" t="s">
        <v>103</v>
      </c>
      <c r="BU73" s="35" t="s">
        <v>103</v>
      </c>
      <c r="BV73" s="35" t="s">
        <v>103</v>
      </c>
      <c r="BW73" s="35" t="s">
        <v>103</v>
      </c>
      <c r="BX73" s="35" t="s">
        <v>103</v>
      </c>
      <c r="CB73" s="35" t="s">
        <v>293</v>
      </c>
      <c r="CC73" s="35">
        <v>2.1</v>
      </c>
      <c r="CF73" s="35">
        <v>1E-4</v>
      </c>
      <c r="CG73" s="35" t="s">
        <v>437</v>
      </c>
    </row>
    <row r="74" spans="1:85">
      <c r="A74" s="99" t="s">
        <v>394</v>
      </c>
      <c r="B74" s="35" t="s">
        <v>435</v>
      </c>
      <c r="C74" s="98" t="s">
        <v>414</v>
      </c>
      <c r="D74" s="48">
        <v>0.5</v>
      </c>
      <c r="E74" s="23" t="s">
        <v>99</v>
      </c>
      <c r="F74" s="37">
        <v>0.35</v>
      </c>
      <c r="G74" s="38">
        <v>7</v>
      </c>
      <c r="H74" s="38">
        <v>13</v>
      </c>
      <c r="K74" s="35" t="s">
        <v>402</v>
      </c>
      <c r="L74" s="35" t="s">
        <v>399</v>
      </c>
      <c r="M74" s="35" t="s">
        <v>134</v>
      </c>
      <c r="O74" s="38" t="s">
        <v>218</v>
      </c>
      <c r="P74" s="38" t="s">
        <v>109</v>
      </c>
      <c r="Q74" s="38" t="s">
        <v>106</v>
      </c>
      <c r="R74" s="35" t="s">
        <v>110</v>
      </c>
      <c r="S74" s="38" t="s">
        <v>114</v>
      </c>
      <c r="T74" s="35" t="s">
        <v>110</v>
      </c>
      <c r="U74" s="35" t="s">
        <v>110</v>
      </c>
      <c r="Y74" s="38">
        <v>8.1999999999999993</v>
      </c>
      <c r="Z74" s="38">
        <v>0.8</v>
      </c>
      <c r="AA74" s="38">
        <v>1.5</v>
      </c>
      <c r="AB74" s="78">
        <v>1</v>
      </c>
      <c r="AC74" s="38">
        <v>12.6</v>
      </c>
      <c r="AD74" s="40">
        <v>4900</v>
      </c>
      <c r="AF74" s="78">
        <v>72</v>
      </c>
      <c r="AI74" s="35">
        <v>9.4999999999999998E-3</v>
      </c>
      <c r="AS74" s="38">
        <v>4.8</v>
      </c>
      <c r="AU74" s="35" t="s">
        <v>109</v>
      </c>
      <c r="AV74" s="38">
        <v>4.2</v>
      </c>
      <c r="AX74" s="39">
        <v>7.0000000000000007E-2</v>
      </c>
      <c r="BN74" s="35" t="s">
        <v>103</v>
      </c>
      <c r="BR74" s="35" t="s">
        <v>103</v>
      </c>
      <c r="BS74" s="35" t="s">
        <v>103</v>
      </c>
      <c r="BV74" s="35" t="s">
        <v>103</v>
      </c>
      <c r="BY74" s="35" t="s">
        <v>110</v>
      </c>
      <c r="BZ74" s="35" t="s">
        <v>106</v>
      </c>
      <c r="CA74" s="35" t="s">
        <v>106</v>
      </c>
      <c r="CC74" s="38">
        <v>2</v>
      </c>
    </row>
    <row r="75" spans="1:85">
      <c r="A75" s="99" t="s">
        <v>394</v>
      </c>
      <c r="B75" s="35" t="s">
        <v>447</v>
      </c>
      <c r="C75" s="13" t="s">
        <v>416</v>
      </c>
      <c r="D75" s="48">
        <v>0.59722222222222221</v>
      </c>
      <c r="E75" s="23" t="s">
        <v>104</v>
      </c>
      <c r="F75" s="37">
        <v>0.04</v>
      </c>
      <c r="G75" s="38">
        <v>20.3</v>
      </c>
      <c r="H75" s="38">
        <v>18.899999999999999</v>
      </c>
      <c r="K75" s="35" t="s">
        <v>146</v>
      </c>
      <c r="L75" s="35" t="s">
        <v>399</v>
      </c>
      <c r="M75" s="35">
        <v>52</v>
      </c>
      <c r="O75" s="38" t="s">
        <v>218</v>
      </c>
      <c r="Y75" s="38">
        <v>8</v>
      </c>
      <c r="Z75" s="38">
        <v>1.4</v>
      </c>
      <c r="AB75" s="78">
        <v>9</v>
      </c>
      <c r="AC75" s="38">
        <v>10.1</v>
      </c>
      <c r="AD75" s="40"/>
      <c r="AF75" s="78"/>
      <c r="AS75" s="38">
        <v>7.9</v>
      </c>
      <c r="AX75" s="35">
        <v>8.3000000000000004E-2</v>
      </c>
    </row>
    <row r="76" spans="1:85">
      <c r="A76" s="99" t="s">
        <v>394</v>
      </c>
      <c r="B76" s="35" t="s">
        <v>447</v>
      </c>
      <c r="C76" s="98" t="s">
        <v>427</v>
      </c>
      <c r="D76" s="48">
        <v>0.53125</v>
      </c>
      <c r="E76" s="23" t="s">
        <v>104</v>
      </c>
      <c r="F76" s="37">
        <v>7.0000000000000007E-2</v>
      </c>
      <c r="G76" s="38">
        <v>22</v>
      </c>
      <c r="H76" s="38">
        <v>19.5</v>
      </c>
      <c r="K76" s="35" t="s">
        <v>402</v>
      </c>
      <c r="L76" s="35" t="s">
        <v>399</v>
      </c>
      <c r="M76" s="35" t="s">
        <v>134</v>
      </c>
      <c r="O76" s="38" t="s">
        <v>218</v>
      </c>
      <c r="Y76" s="38">
        <v>8</v>
      </c>
      <c r="Z76" s="38">
        <v>0.7</v>
      </c>
      <c r="AB76" s="78">
        <v>2</v>
      </c>
      <c r="AC76" s="38">
        <v>14.2</v>
      </c>
      <c r="AD76" s="40">
        <v>33000</v>
      </c>
      <c r="AS76" s="38"/>
    </row>
    <row r="77" spans="1:85">
      <c r="A77" s="99" t="s">
        <v>394</v>
      </c>
      <c r="B77" s="35" t="s">
        <v>447</v>
      </c>
      <c r="C77" s="98" t="s">
        <v>403</v>
      </c>
      <c r="D77" s="48">
        <v>0.52777777777777779</v>
      </c>
      <c r="E77" s="23" t="s">
        <v>99</v>
      </c>
      <c r="F77" s="37">
        <v>0.02</v>
      </c>
      <c r="G77" s="38">
        <v>21</v>
      </c>
      <c r="H77" s="38">
        <v>20.100000000000001</v>
      </c>
      <c r="K77" s="35" t="s">
        <v>402</v>
      </c>
      <c r="L77" s="35" t="s">
        <v>399</v>
      </c>
      <c r="M77" s="35" t="s">
        <v>134</v>
      </c>
      <c r="O77" s="38" t="s">
        <v>218</v>
      </c>
      <c r="Y77" s="38">
        <v>8.9</v>
      </c>
      <c r="Z77" s="38">
        <v>0.5</v>
      </c>
      <c r="AB77" s="78">
        <v>2</v>
      </c>
      <c r="AC77" s="38">
        <v>11.9</v>
      </c>
      <c r="AD77" s="40"/>
      <c r="AS77" s="38">
        <v>5.3</v>
      </c>
      <c r="AX77" s="35">
        <v>5.0999999999999997E-2</v>
      </c>
    </row>
    <row r="78" spans="1:85">
      <c r="A78" s="99" t="s">
        <v>394</v>
      </c>
      <c r="B78" s="35" t="s">
        <v>447</v>
      </c>
      <c r="C78" s="98" t="s">
        <v>404</v>
      </c>
      <c r="D78" s="48">
        <v>0.44791666666666669</v>
      </c>
      <c r="E78" s="23" t="s">
        <v>104</v>
      </c>
      <c r="F78" s="37">
        <v>0.02</v>
      </c>
      <c r="G78" s="38">
        <v>33</v>
      </c>
      <c r="H78" s="38">
        <v>26</v>
      </c>
      <c r="K78" s="35" t="s">
        <v>402</v>
      </c>
      <c r="L78" s="35" t="s">
        <v>399</v>
      </c>
      <c r="M78" s="35" t="s">
        <v>134</v>
      </c>
      <c r="O78" s="38" t="s">
        <v>218</v>
      </c>
      <c r="Y78" s="38">
        <v>8.9</v>
      </c>
      <c r="Z78" s="38">
        <v>1.6</v>
      </c>
      <c r="AB78" s="78" t="s">
        <v>411</v>
      </c>
      <c r="AC78" s="38">
        <v>11.9</v>
      </c>
      <c r="AD78" s="40"/>
      <c r="AS78" s="38"/>
    </row>
    <row r="79" spans="1:85">
      <c r="A79" s="99" t="s">
        <v>394</v>
      </c>
      <c r="B79" s="35" t="s">
        <v>447</v>
      </c>
      <c r="C79" s="98" t="s">
        <v>419</v>
      </c>
      <c r="D79" s="48">
        <v>0.45833333333333331</v>
      </c>
      <c r="E79" s="23" t="s">
        <v>104</v>
      </c>
      <c r="F79" s="37">
        <v>0.04</v>
      </c>
      <c r="G79" s="38">
        <v>30</v>
      </c>
      <c r="H79" s="38">
        <v>26.8</v>
      </c>
      <c r="K79" s="35" t="s">
        <v>402</v>
      </c>
      <c r="L79" s="35" t="s">
        <v>399</v>
      </c>
      <c r="M79" s="35" t="s">
        <v>134</v>
      </c>
      <c r="O79" s="38" t="s">
        <v>218</v>
      </c>
      <c r="P79" s="38" t="s">
        <v>109</v>
      </c>
      <c r="Q79" s="38" t="s">
        <v>106</v>
      </c>
      <c r="R79" s="35" t="s">
        <v>110</v>
      </c>
      <c r="S79" s="38" t="s">
        <v>114</v>
      </c>
      <c r="T79" s="35" t="s">
        <v>110</v>
      </c>
      <c r="U79" s="35" t="s">
        <v>110</v>
      </c>
      <c r="Y79" s="38">
        <v>8.5</v>
      </c>
      <c r="Z79" s="38">
        <v>0.7</v>
      </c>
      <c r="AB79" s="78" t="s">
        <v>411</v>
      </c>
      <c r="AC79" s="38">
        <v>10.5</v>
      </c>
      <c r="AD79" s="40">
        <v>49000</v>
      </c>
      <c r="AI79" s="35">
        <v>1.6000000000000001E-3</v>
      </c>
      <c r="AS79" s="38">
        <v>4.5999999999999996</v>
      </c>
      <c r="AX79" s="35">
        <v>4.1000000000000002E-2</v>
      </c>
      <c r="BR79" s="35" t="s">
        <v>103</v>
      </c>
      <c r="BS79" s="35" t="s">
        <v>103</v>
      </c>
      <c r="BV79" s="35" t="s">
        <v>103</v>
      </c>
    </row>
    <row r="80" spans="1:85">
      <c r="A80" s="99" t="s">
        <v>394</v>
      </c>
      <c r="B80" s="35" t="s">
        <v>447</v>
      </c>
      <c r="C80" s="98" t="s">
        <v>406</v>
      </c>
      <c r="D80" s="48">
        <v>0.4548611111111111</v>
      </c>
      <c r="E80" s="23" t="s">
        <v>104</v>
      </c>
      <c r="F80" s="37">
        <v>0.06</v>
      </c>
      <c r="G80" s="38">
        <v>28.8</v>
      </c>
      <c r="H80" s="38">
        <v>24.5</v>
      </c>
      <c r="K80" s="35" t="s">
        <v>402</v>
      </c>
      <c r="L80" s="35" t="s">
        <v>399</v>
      </c>
      <c r="M80" s="35" t="s">
        <v>134</v>
      </c>
      <c r="O80" s="38" t="s">
        <v>218</v>
      </c>
      <c r="Y80" s="38">
        <v>8.5</v>
      </c>
      <c r="Z80" s="38">
        <v>0.5</v>
      </c>
      <c r="AB80" s="78">
        <v>2</v>
      </c>
      <c r="AC80" s="38">
        <v>9.8000000000000007</v>
      </c>
      <c r="AD80" s="40"/>
      <c r="AS80" s="38"/>
    </row>
    <row r="81" spans="1:74">
      <c r="A81" s="99" t="s">
        <v>394</v>
      </c>
      <c r="B81" s="35" t="s">
        <v>447</v>
      </c>
      <c r="C81" s="98" t="s">
        <v>422</v>
      </c>
      <c r="D81" s="48">
        <v>0.4513888888888889</v>
      </c>
      <c r="E81" s="23" t="s">
        <v>99</v>
      </c>
      <c r="F81" s="37">
        <v>0.06</v>
      </c>
      <c r="G81" s="38">
        <v>18.600000000000001</v>
      </c>
      <c r="H81" s="38">
        <v>18.3</v>
      </c>
      <c r="K81" s="35" t="s">
        <v>402</v>
      </c>
      <c r="L81" s="35" t="s">
        <v>399</v>
      </c>
      <c r="M81" s="35" t="s">
        <v>134</v>
      </c>
      <c r="O81" s="38" t="s">
        <v>218</v>
      </c>
      <c r="Y81" s="38">
        <v>8.4</v>
      </c>
      <c r="Z81" s="38">
        <v>0.8</v>
      </c>
      <c r="AB81" s="78">
        <v>1</v>
      </c>
      <c r="AC81" s="38">
        <v>10.5</v>
      </c>
      <c r="AD81" s="40"/>
      <c r="AS81" s="38">
        <v>5.8</v>
      </c>
      <c r="AX81" s="39">
        <v>0.03</v>
      </c>
    </row>
    <row r="82" spans="1:74">
      <c r="A82" s="99" t="s">
        <v>394</v>
      </c>
      <c r="B82" s="35" t="s">
        <v>447</v>
      </c>
      <c r="C82" s="98" t="s">
        <v>423</v>
      </c>
      <c r="D82" s="48">
        <v>0.44791666666666669</v>
      </c>
      <c r="E82" s="23" t="s">
        <v>104</v>
      </c>
      <c r="F82" s="37">
        <v>0.31</v>
      </c>
      <c r="G82" s="38">
        <v>17.2</v>
      </c>
      <c r="H82" s="38">
        <v>17</v>
      </c>
      <c r="K82" s="35" t="s">
        <v>402</v>
      </c>
      <c r="L82" s="35" t="s">
        <v>399</v>
      </c>
      <c r="M82" s="35">
        <v>100</v>
      </c>
      <c r="O82" s="38" t="s">
        <v>218</v>
      </c>
      <c r="Y82" s="38">
        <v>8</v>
      </c>
      <c r="Z82" s="38">
        <v>0.4</v>
      </c>
      <c r="AB82" s="78">
        <v>4</v>
      </c>
      <c r="AC82" s="38">
        <v>9.6999999999999993</v>
      </c>
      <c r="AD82" s="40">
        <v>7900</v>
      </c>
      <c r="AS82" s="38"/>
    </row>
    <row r="83" spans="1:74">
      <c r="A83" s="99" t="s">
        <v>394</v>
      </c>
      <c r="B83" s="35" t="s">
        <v>447</v>
      </c>
      <c r="C83" s="98" t="s">
        <v>409</v>
      </c>
      <c r="D83" s="48">
        <v>0.44444444444444442</v>
      </c>
      <c r="E83" s="23" t="s">
        <v>104</v>
      </c>
      <c r="F83" s="37">
        <v>0.05</v>
      </c>
      <c r="G83" s="38">
        <v>6.5</v>
      </c>
      <c r="H83" s="38">
        <v>11</v>
      </c>
      <c r="K83" s="35" t="s">
        <v>402</v>
      </c>
      <c r="L83" s="35" t="s">
        <v>399</v>
      </c>
      <c r="M83" s="35" t="s">
        <v>134</v>
      </c>
      <c r="O83" s="38" t="s">
        <v>218</v>
      </c>
      <c r="Y83" s="38">
        <v>8.3000000000000007</v>
      </c>
      <c r="Z83" s="38">
        <v>0.3</v>
      </c>
      <c r="AB83" s="78" t="s">
        <v>411</v>
      </c>
      <c r="AC83" s="38">
        <v>11.9</v>
      </c>
      <c r="AD83" s="40"/>
      <c r="AS83" s="38">
        <v>9.8000000000000007</v>
      </c>
      <c r="AX83" s="35">
        <v>2.1000000000000001E-2</v>
      </c>
    </row>
    <row r="84" spans="1:74">
      <c r="A84" s="99" t="s">
        <v>394</v>
      </c>
      <c r="B84" s="35" t="s">
        <v>447</v>
      </c>
      <c r="C84" s="98" t="s">
        <v>444</v>
      </c>
      <c r="D84" s="48">
        <v>0.43402777777777773</v>
      </c>
      <c r="E84" s="23" t="s">
        <v>338</v>
      </c>
      <c r="F84" s="37">
        <v>0.06</v>
      </c>
      <c r="G84" s="38">
        <v>8</v>
      </c>
      <c r="H84" s="38">
        <v>9</v>
      </c>
      <c r="K84" s="35" t="s">
        <v>402</v>
      </c>
      <c r="L84" s="35" t="s">
        <v>399</v>
      </c>
      <c r="M84" s="35" t="s">
        <v>134</v>
      </c>
      <c r="O84" s="38" t="s">
        <v>218</v>
      </c>
      <c r="Y84" s="38">
        <v>8.1999999999999993</v>
      </c>
      <c r="Z84" s="38">
        <v>0.4</v>
      </c>
      <c r="AB84" s="78">
        <v>1</v>
      </c>
      <c r="AC84" s="38">
        <v>11.7</v>
      </c>
      <c r="AD84" s="40"/>
      <c r="AS84" s="38"/>
    </row>
    <row r="85" spans="1:74">
      <c r="A85" s="99" t="s">
        <v>394</v>
      </c>
      <c r="B85" s="35" t="s">
        <v>447</v>
      </c>
      <c r="C85" s="98" t="s">
        <v>424</v>
      </c>
      <c r="D85" s="48">
        <v>0.44097222222222227</v>
      </c>
      <c r="E85" s="23" t="s">
        <v>338</v>
      </c>
      <c r="F85" s="37">
        <v>0.12</v>
      </c>
      <c r="G85" s="38">
        <v>8</v>
      </c>
      <c r="H85" s="38">
        <v>6</v>
      </c>
      <c r="K85" s="35" t="s">
        <v>402</v>
      </c>
      <c r="L85" s="35" t="s">
        <v>399</v>
      </c>
      <c r="M85" s="35" t="s">
        <v>134</v>
      </c>
      <c r="O85" s="38" t="s">
        <v>218</v>
      </c>
      <c r="P85" s="38" t="s">
        <v>109</v>
      </c>
      <c r="Q85" s="38" t="s">
        <v>106</v>
      </c>
      <c r="R85" s="35" t="s">
        <v>110</v>
      </c>
      <c r="S85" s="38" t="s">
        <v>114</v>
      </c>
      <c r="T85" s="35" t="s">
        <v>110</v>
      </c>
      <c r="U85" s="35" t="s">
        <v>110</v>
      </c>
      <c r="Y85" s="38">
        <v>8</v>
      </c>
      <c r="Z85" s="38">
        <v>0.3</v>
      </c>
      <c r="AB85" s="78">
        <v>4</v>
      </c>
      <c r="AC85" s="38">
        <v>11.7</v>
      </c>
      <c r="AD85" s="40">
        <v>4600</v>
      </c>
      <c r="AI85" s="35">
        <v>4.4000000000000003E-3</v>
      </c>
      <c r="AS85" s="38">
        <v>8.1</v>
      </c>
      <c r="AX85" s="35">
        <v>4.3999999999999997E-2</v>
      </c>
      <c r="BR85" s="35" t="s">
        <v>103</v>
      </c>
      <c r="BS85" s="35" t="s">
        <v>103</v>
      </c>
      <c r="BV85" s="35" t="s">
        <v>103</v>
      </c>
    </row>
    <row r="86" spans="1:74">
      <c r="A86" s="99" t="s">
        <v>394</v>
      </c>
      <c r="B86" s="35" t="s">
        <v>447</v>
      </c>
      <c r="C86" s="98" t="s">
        <v>414</v>
      </c>
      <c r="D86" s="48">
        <v>0.43055555555555558</v>
      </c>
      <c r="E86" s="23" t="s">
        <v>99</v>
      </c>
      <c r="F86" s="37">
        <v>0.11</v>
      </c>
      <c r="G86" s="38">
        <v>6</v>
      </c>
      <c r="H86" s="38">
        <v>10</v>
      </c>
      <c r="K86" s="35" t="s">
        <v>402</v>
      </c>
      <c r="L86" s="35" t="s">
        <v>399</v>
      </c>
      <c r="M86" s="35" t="s">
        <v>134</v>
      </c>
      <c r="O86" s="38" t="s">
        <v>218</v>
      </c>
      <c r="Y86" s="38">
        <v>8.1</v>
      </c>
      <c r="Z86" s="38">
        <v>0.8</v>
      </c>
      <c r="AB86" s="78">
        <v>1</v>
      </c>
      <c r="AC86" s="38">
        <v>11.8</v>
      </c>
      <c r="AD86" s="40"/>
      <c r="AS86" s="38"/>
    </row>
    <row r="87" spans="1:74">
      <c r="A87" s="99" t="s">
        <v>394</v>
      </c>
      <c r="B87" s="35" t="s">
        <v>448</v>
      </c>
      <c r="C87" s="13" t="s">
        <v>416</v>
      </c>
      <c r="D87" s="48">
        <v>0.4375</v>
      </c>
      <c r="E87" s="23" t="s">
        <v>104</v>
      </c>
      <c r="F87" s="37">
        <v>7.0000000000000007E-2</v>
      </c>
      <c r="G87" s="38">
        <v>20</v>
      </c>
      <c r="H87" s="38">
        <v>21.5</v>
      </c>
      <c r="K87" s="35" t="s">
        <v>402</v>
      </c>
      <c r="L87" s="35" t="s">
        <v>399</v>
      </c>
      <c r="M87" s="35" t="s">
        <v>134</v>
      </c>
      <c r="O87" s="38" t="s">
        <v>218</v>
      </c>
      <c r="Y87" s="38">
        <v>7.7</v>
      </c>
      <c r="Z87" s="38">
        <v>5.3</v>
      </c>
      <c r="AB87" s="78">
        <v>2</v>
      </c>
      <c r="AC87" s="38">
        <v>7.5</v>
      </c>
      <c r="AD87" s="40"/>
      <c r="AS87" s="38">
        <v>5.4</v>
      </c>
      <c r="AX87" s="35">
        <v>9.7000000000000003E-2</v>
      </c>
    </row>
    <row r="88" spans="1:74">
      <c r="A88" s="99" t="s">
        <v>394</v>
      </c>
      <c r="B88" s="35" t="s">
        <v>448</v>
      </c>
      <c r="C88" s="98" t="s">
        <v>427</v>
      </c>
      <c r="D88" s="48">
        <v>0.35069444444444442</v>
      </c>
      <c r="E88" s="23" t="s">
        <v>104</v>
      </c>
      <c r="F88" s="37">
        <v>0.13</v>
      </c>
      <c r="G88" s="38">
        <v>28.2</v>
      </c>
      <c r="H88" s="38">
        <v>25.1</v>
      </c>
      <c r="K88" s="35" t="s">
        <v>398</v>
      </c>
      <c r="L88" s="35" t="s">
        <v>399</v>
      </c>
      <c r="M88" s="35" t="s">
        <v>134</v>
      </c>
      <c r="O88" s="38" t="s">
        <v>218</v>
      </c>
      <c r="Y88" s="38">
        <v>9</v>
      </c>
      <c r="Z88" s="38">
        <v>1.7</v>
      </c>
      <c r="AB88" s="78">
        <v>5</v>
      </c>
      <c r="AC88" s="38">
        <v>11.7</v>
      </c>
      <c r="AD88" s="40">
        <v>4900</v>
      </c>
      <c r="AS88" s="38"/>
    </row>
    <row r="89" spans="1:74">
      <c r="A89" s="99" t="s">
        <v>394</v>
      </c>
      <c r="B89" s="35" t="s">
        <v>448</v>
      </c>
      <c r="C89" s="98" t="s">
        <v>403</v>
      </c>
      <c r="D89" s="48">
        <v>0.34722222222222227</v>
      </c>
      <c r="E89" s="23" t="s">
        <v>99</v>
      </c>
      <c r="F89" s="37">
        <v>0.08</v>
      </c>
      <c r="G89" s="38">
        <v>18.8</v>
      </c>
      <c r="H89" s="38">
        <v>19</v>
      </c>
      <c r="K89" s="35" t="s">
        <v>402</v>
      </c>
      <c r="L89" s="35" t="s">
        <v>399</v>
      </c>
      <c r="M89" s="35" t="s">
        <v>134</v>
      </c>
      <c r="O89" s="38" t="s">
        <v>218</v>
      </c>
      <c r="Y89" s="38">
        <v>7.7</v>
      </c>
      <c r="Z89" s="38">
        <v>3.8</v>
      </c>
      <c r="AB89" s="78">
        <v>3</v>
      </c>
      <c r="AC89" s="38">
        <v>9</v>
      </c>
      <c r="AD89" s="40"/>
      <c r="AS89" s="38">
        <v>5.9</v>
      </c>
      <c r="AX89" s="35">
        <v>0.14000000000000001</v>
      </c>
    </row>
    <row r="90" spans="1:74">
      <c r="A90" s="99" t="s">
        <v>394</v>
      </c>
      <c r="B90" s="35" t="s">
        <v>448</v>
      </c>
      <c r="C90" s="98" t="s">
        <v>404</v>
      </c>
      <c r="D90" s="48">
        <v>0.34027777777777773</v>
      </c>
      <c r="E90" s="23" t="s">
        <v>104</v>
      </c>
      <c r="F90" s="37">
        <v>0.05</v>
      </c>
      <c r="G90" s="38">
        <v>28</v>
      </c>
      <c r="H90" s="38">
        <v>21.5</v>
      </c>
      <c r="K90" s="35" t="s">
        <v>402</v>
      </c>
      <c r="L90" s="35" t="s">
        <v>399</v>
      </c>
      <c r="M90" s="35" t="s">
        <v>134</v>
      </c>
      <c r="O90" s="38" t="s">
        <v>218</v>
      </c>
      <c r="Y90" s="38">
        <v>7.4</v>
      </c>
      <c r="Z90" s="38">
        <v>2.7</v>
      </c>
      <c r="AB90" s="78">
        <v>1</v>
      </c>
      <c r="AC90" s="38">
        <v>9.4</v>
      </c>
      <c r="AD90" s="40"/>
      <c r="AS90" s="38"/>
    </row>
    <row r="91" spans="1:74">
      <c r="A91" s="99" t="s">
        <v>394</v>
      </c>
      <c r="B91" s="35" t="s">
        <v>448</v>
      </c>
      <c r="C91" s="98" t="s">
        <v>449</v>
      </c>
      <c r="D91" s="48">
        <v>0.34375</v>
      </c>
      <c r="E91" s="23" t="s">
        <v>104</v>
      </c>
      <c r="F91" s="37">
        <v>0.04</v>
      </c>
      <c r="G91" s="38">
        <v>26.5</v>
      </c>
      <c r="H91" s="38">
        <v>20</v>
      </c>
      <c r="K91" s="35" t="s">
        <v>402</v>
      </c>
      <c r="L91" s="35" t="s">
        <v>399</v>
      </c>
      <c r="M91" s="35" t="s">
        <v>134</v>
      </c>
      <c r="O91" s="38" t="s">
        <v>218</v>
      </c>
      <c r="P91" s="38" t="s">
        <v>109</v>
      </c>
      <c r="Q91" s="38" t="s">
        <v>106</v>
      </c>
      <c r="R91" s="35" t="s">
        <v>110</v>
      </c>
      <c r="S91" s="38" t="s">
        <v>114</v>
      </c>
      <c r="T91" s="35" t="s">
        <v>110</v>
      </c>
      <c r="U91" s="35" t="s">
        <v>110</v>
      </c>
      <c r="Y91" s="38">
        <v>7.3</v>
      </c>
      <c r="Z91" s="38">
        <v>0.7</v>
      </c>
      <c r="AB91" s="78">
        <v>1</v>
      </c>
      <c r="AC91" s="38">
        <v>7.4</v>
      </c>
      <c r="AD91" s="40">
        <v>700000</v>
      </c>
      <c r="AI91" s="35">
        <v>2.5000000000000001E-2</v>
      </c>
      <c r="AS91" s="38">
        <v>5.5</v>
      </c>
      <c r="AX91" s="35">
        <v>9.4E-2</v>
      </c>
      <c r="BR91" s="35">
        <v>8.9999999999999998E-4</v>
      </c>
      <c r="BS91" s="76">
        <v>1E-3</v>
      </c>
      <c r="BV91" s="35" t="s">
        <v>103</v>
      </c>
    </row>
    <row r="92" spans="1:74">
      <c r="A92" s="99" t="s">
        <v>394</v>
      </c>
      <c r="B92" s="35" t="s">
        <v>448</v>
      </c>
      <c r="C92" s="98" t="s">
        <v>406</v>
      </c>
      <c r="D92" s="48">
        <v>0.34027777777777773</v>
      </c>
      <c r="E92" s="23" t="s">
        <v>104</v>
      </c>
      <c r="F92" s="37">
        <v>0.06</v>
      </c>
      <c r="G92" s="38">
        <v>23.5</v>
      </c>
      <c r="H92" s="38">
        <v>19.5</v>
      </c>
      <c r="K92" s="35" t="s">
        <v>402</v>
      </c>
      <c r="L92" s="35" t="s">
        <v>399</v>
      </c>
      <c r="M92" s="35" t="s">
        <v>134</v>
      </c>
      <c r="O92" s="38" t="s">
        <v>218</v>
      </c>
      <c r="Y92" s="38">
        <v>7.5</v>
      </c>
      <c r="Z92" s="38">
        <v>2.2000000000000002</v>
      </c>
      <c r="AB92" s="78">
        <v>3</v>
      </c>
      <c r="AC92" s="38">
        <v>8.8000000000000007</v>
      </c>
      <c r="AD92" s="40"/>
      <c r="AS92" s="38"/>
    </row>
    <row r="93" spans="1:74">
      <c r="A93" s="99" t="s">
        <v>394</v>
      </c>
      <c r="B93" s="35" t="s">
        <v>448</v>
      </c>
      <c r="C93" s="98" t="s">
        <v>450</v>
      </c>
      <c r="D93" s="48">
        <v>0.34375</v>
      </c>
      <c r="E93" s="23" t="s">
        <v>99</v>
      </c>
      <c r="F93" s="37">
        <v>0.08</v>
      </c>
      <c r="G93" s="38">
        <v>18</v>
      </c>
      <c r="H93" s="38">
        <v>18</v>
      </c>
      <c r="K93" s="35" t="s">
        <v>402</v>
      </c>
      <c r="L93" s="35" t="s">
        <v>399</v>
      </c>
      <c r="M93" s="35" t="s">
        <v>134</v>
      </c>
      <c r="O93" s="38" t="s">
        <v>218</v>
      </c>
      <c r="Y93" s="38">
        <v>7.5</v>
      </c>
      <c r="Z93" s="38">
        <v>2.2000000000000002</v>
      </c>
      <c r="AB93" s="78">
        <v>1</v>
      </c>
      <c r="AC93" s="38">
        <v>8.1999999999999993</v>
      </c>
      <c r="AD93" s="40"/>
      <c r="AS93" s="38">
        <v>5.2</v>
      </c>
      <c r="AX93" s="35">
        <v>0.11</v>
      </c>
    </row>
    <row r="94" spans="1:74">
      <c r="A94" s="99" t="s">
        <v>394</v>
      </c>
      <c r="B94" s="35" t="s">
        <v>448</v>
      </c>
      <c r="C94" s="98" t="s">
        <v>451</v>
      </c>
      <c r="D94" s="48">
        <v>0.34027777777777773</v>
      </c>
      <c r="E94" s="23" t="s">
        <v>104</v>
      </c>
      <c r="F94" s="37">
        <v>0.21</v>
      </c>
      <c r="G94" s="38">
        <v>13</v>
      </c>
      <c r="H94" s="38">
        <v>16.5</v>
      </c>
      <c r="K94" s="35" t="s">
        <v>402</v>
      </c>
      <c r="L94" s="35" t="s">
        <v>399</v>
      </c>
      <c r="M94" s="35" t="s">
        <v>134</v>
      </c>
      <c r="O94" s="38" t="s">
        <v>218</v>
      </c>
      <c r="Y94" s="38">
        <v>7.3</v>
      </c>
      <c r="Z94" s="38">
        <v>1.3</v>
      </c>
      <c r="AB94" s="78" t="s">
        <v>411</v>
      </c>
      <c r="AC94" s="38">
        <v>8.8000000000000007</v>
      </c>
      <c r="AD94" s="40">
        <v>790000</v>
      </c>
      <c r="AS94" s="38"/>
    </row>
    <row r="95" spans="1:74">
      <c r="A95" s="99" t="s">
        <v>394</v>
      </c>
      <c r="B95" s="35" t="s">
        <v>448</v>
      </c>
      <c r="C95" s="98" t="s">
        <v>409</v>
      </c>
      <c r="D95" s="48">
        <v>0.34027777777777773</v>
      </c>
      <c r="E95" s="23" t="s">
        <v>104</v>
      </c>
      <c r="F95" s="37">
        <v>0.18</v>
      </c>
      <c r="G95" s="38">
        <v>5.0999999999999996</v>
      </c>
      <c r="H95" s="38">
        <v>14.8</v>
      </c>
      <c r="K95" s="35" t="s">
        <v>402</v>
      </c>
      <c r="L95" s="35" t="s">
        <v>399</v>
      </c>
      <c r="M95" s="35" t="s">
        <v>134</v>
      </c>
      <c r="O95" s="38" t="s">
        <v>218</v>
      </c>
      <c r="Y95" s="38">
        <v>7.3</v>
      </c>
      <c r="Z95" s="38">
        <v>1.6</v>
      </c>
      <c r="AB95" s="78">
        <v>2</v>
      </c>
      <c r="AC95" s="38">
        <v>8.3000000000000007</v>
      </c>
      <c r="AD95" s="40"/>
      <c r="AS95" s="38">
        <v>5.8</v>
      </c>
      <c r="AX95" s="35">
        <v>2.4E-2</v>
      </c>
    </row>
    <row r="96" spans="1:74">
      <c r="A96" s="99" t="s">
        <v>394</v>
      </c>
      <c r="B96" s="35" t="s">
        <v>448</v>
      </c>
      <c r="C96" s="98" t="s">
        <v>412</v>
      </c>
      <c r="D96" s="48">
        <v>0.34027777777777773</v>
      </c>
      <c r="E96" s="23" t="s">
        <v>338</v>
      </c>
      <c r="F96" s="37">
        <v>0.11</v>
      </c>
      <c r="G96" s="38">
        <v>3.7</v>
      </c>
      <c r="H96" s="38">
        <v>14</v>
      </c>
      <c r="K96" s="35" t="s">
        <v>402</v>
      </c>
      <c r="L96" s="35" t="s">
        <v>399</v>
      </c>
      <c r="M96" s="35" t="s">
        <v>134</v>
      </c>
      <c r="O96" s="38" t="s">
        <v>218</v>
      </c>
      <c r="Y96" s="38">
        <v>7.3</v>
      </c>
      <c r="Z96" s="38">
        <v>1.5</v>
      </c>
      <c r="AB96" s="78">
        <v>1</v>
      </c>
      <c r="AC96" s="38">
        <v>7.8</v>
      </c>
      <c r="AD96" s="40"/>
      <c r="AS96" s="38"/>
    </row>
    <row r="97" spans="1:74">
      <c r="A97" s="99" t="s">
        <v>394</v>
      </c>
      <c r="B97" s="35" t="s">
        <v>448</v>
      </c>
      <c r="C97" s="98" t="s">
        <v>424</v>
      </c>
      <c r="D97" s="48">
        <v>0.34027777777777773</v>
      </c>
      <c r="E97" s="23" t="s">
        <v>338</v>
      </c>
      <c r="F97" s="37">
        <v>0.09</v>
      </c>
      <c r="G97" s="38">
        <v>1.5</v>
      </c>
      <c r="H97" s="38">
        <v>8.5</v>
      </c>
      <c r="K97" s="35" t="s">
        <v>402</v>
      </c>
      <c r="L97" s="35" t="s">
        <v>399</v>
      </c>
      <c r="M97" s="35" t="s">
        <v>134</v>
      </c>
      <c r="O97" s="38" t="s">
        <v>218</v>
      </c>
      <c r="P97" s="38" t="s">
        <v>109</v>
      </c>
      <c r="Q97" s="38" t="s">
        <v>106</v>
      </c>
      <c r="R97" s="35" t="s">
        <v>110</v>
      </c>
      <c r="S97" s="38" t="s">
        <v>114</v>
      </c>
      <c r="T97" s="35" t="s">
        <v>110</v>
      </c>
      <c r="U97" s="35" t="s">
        <v>110</v>
      </c>
      <c r="Y97" s="38">
        <v>7.2</v>
      </c>
      <c r="Z97" s="38">
        <v>1.2</v>
      </c>
      <c r="AB97" s="78">
        <v>1</v>
      </c>
      <c r="AC97" s="38">
        <v>8.4</v>
      </c>
      <c r="AD97" s="40">
        <v>70000</v>
      </c>
      <c r="AI97" s="35">
        <v>2.1999999999999999E-2</v>
      </c>
      <c r="AS97" s="38">
        <v>5.6</v>
      </c>
      <c r="AX97" s="35">
        <v>0.16</v>
      </c>
      <c r="BR97" s="35">
        <v>8.0000000000000004E-4</v>
      </c>
      <c r="BS97" s="35">
        <v>4.0000000000000002E-4</v>
      </c>
      <c r="BV97" s="35" t="s">
        <v>103</v>
      </c>
    </row>
    <row r="98" spans="1:74">
      <c r="A98" s="99" t="s">
        <v>394</v>
      </c>
      <c r="B98" s="35" t="s">
        <v>448</v>
      </c>
      <c r="C98" s="98" t="s">
        <v>452</v>
      </c>
      <c r="D98" s="48">
        <v>0.34375</v>
      </c>
      <c r="E98" s="23" t="s">
        <v>99</v>
      </c>
      <c r="F98" s="37">
        <v>0.13</v>
      </c>
      <c r="G98" s="38">
        <v>5</v>
      </c>
      <c r="H98" s="38">
        <v>14</v>
      </c>
      <c r="K98" s="35" t="s">
        <v>402</v>
      </c>
      <c r="L98" s="35" t="s">
        <v>399</v>
      </c>
      <c r="M98" s="35" t="s">
        <v>134</v>
      </c>
      <c r="O98" s="38" t="s">
        <v>218</v>
      </c>
      <c r="Y98" s="38">
        <v>7.5</v>
      </c>
      <c r="Z98" s="38">
        <v>2.4</v>
      </c>
      <c r="AB98" s="78">
        <v>2</v>
      </c>
      <c r="AC98" s="38">
        <v>8.1999999999999993</v>
      </c>
      <c r="AD98" s="40"/>
      <c r="AS98" s="38"/>
    </row>
    <row r="99" spans="1:74">
      <c r="A99" s="99" t="s">
        <v>394</v>
      </c>
      <c r="B99" s="35" t="s">
        <v>453</v>
      </c>
      <c r="C99" s="13" t="s">
        <v>416</v>
      </c>
      <c r="D99" s="48">
        <v>0.47222222222222227</v>
      </c>
      <c r="E99" s="23" t="s">
        <v>104</v>
      </c>
      <c r="F99" s="37">
        <v>0.3</v>
      </c>
      <c r="G99" s="38">
        <v>21</v>
      </c>
      <c r="H99" s="38">
        <v>16.5</v>
      </c>
      <c r="K99" s="35" t="s">
        <v>402</v>
      </c>
      <c r="L99" s="35" t="s">
        <v>399</v>
      </c>
      <c r="M99" s="35" t="s">
        <v>134</v>
      </c>
      <c r="O99" s="38" t="s">
        <v>218</v>
      </c>
      <c r="Y99" s="38">
        <v>7.7</v>
      </c>
      <c r="Z99" s="38">
        <v>1.3</v>
      </c>
      <c r="AB99" s="78">
        <v>1</v>
      </c>
      <c r="AC99" s="38">
        <v>10.1</v>
      </c>
      <c r="AD99" s="40"/>
      <c r="AS99" s="38">
        <v>3.3</v>
      </c>
      <c r="AX99" s="35">
        <v>2.4E-2</v>
      </c>
    </row>
    <row r="100" spans="1:74">
      <c r="A100" s="99" t="s">
        <v>394</v>
      </c>
      <c r="B100" s="35" t="s">
        <v>453</v>
      </c>
      <c r="C100" s="98" t="s">
        <v>427</v>
      </c>
      <c r="D100" s="48">
        <v>0.41666666666666669</v>
      </c>
      <c r="E100" s="23" t="s">
        <v>104</v>
      </c>
      <c r="F100" s="37">
        <v>0.19</v>
      </c>
      <c r="G100" s="38">
        <v>24.5</v>
      </c>
      <c r="H100" s="38">
        <v>19.2</v>
      </c>
      <c r="K100" s="35" t="s">
        <v>402</v>
      </c>
      <c r="L100" s="35" t="s">
        <v>399</v>
      </c>
      <c r="M100" s="35" t="s">
        <v>134</v>
      </c>
      <c r="O100" s="38" t="s">
        <v>218</v>
      </c>
      <c r="Y100" s="38">
        <v>7.6</v>
      </c>
      <c r="Z100" s="38">
        <v>0.7</v>
      </c>
      <c r="AB100" s="78">
        <v>1</v>
      </c>
      <c r="AC100" s="38">
        <v>11.3</v>
      </c>
      <c r="AD100" s="40">
        <v>7900</v>
      </c>
      <c r="AS100" s="38"/>
    </row>
    <row r="101" spans="1:74">
      <c r="A101" s="99" t="s">
        <v>394</v>
      </c>
      <c r="B101" s="35" t="s">
        <v>453</v>
      </c>
      <c r="C101" s="98" t="s">
        <v>403</v>
      </c>
      <c r="D101" s="48">
        <v>0.41319444444444442</v>
      </c>
      <c r="E101" s="23" t="s">
        <v>99</v>
      </c>
      <c r="F101" s="37">
        <v>0.24</v>
      </c>
      <c r="G101" s="38">
        <v>21</v>
      </c>
      <c r="H101" s="38">
        <v>19.3</v>
      </c>
      <c r="K101" s="35" t="s">
        <v>402</v>
      </c>
      <c r="L101" s="35" t="s">
        <v>399</v>
      </c>
      <c r="M101" s="35" t="s">
        <v>134</v>
      </c>
      <c r="O101" s="38" t="s">
        <v>218</v>
      </c>
      <c r="Y101" s="38">
        <v>8</v>
      </c>
      <c r="Z101" s="38">
        <v>0.9</v>
      </c>
      <c r="AB101" s="78">
        <v>1</v>
      </c>
      <c r="AC101" s="38">
        <v>11.3</v>
      </c>
      <c r="AD101" s="40"/>
      <c r="AS101" s="38">
        <v>3.9</v>
      </c>
      <c r="AX101" s="35">
        <v>3.1E-2</v>
      </c>
    </row>
    <row r="102" spans="1:74">
      <c r="A102" s="99" t="s">
        <v>394</v>
      </c>
      <c r="B102" s="35" t="s">
        <v>453</v>
      </c>
      <c r="C102" s="98" t="s">
        <v>404</v>
      </c>
      <c r="D102" s="48">
        <v>0.41319444444444442</v>
      </c>
      <c r="E102" s="23" t="s">
        <v>104</v>
      </c>
      <c r="F102" s="37">
        <v>0.22</v>
      </c>
      <c r="G102" s="38">
        <v>31.2</v>
      </c>
      <c r="H102" s="38">
        <v>22.8</v>
      </c>
      <c r="K102" s="35" t="s">
        <v>402</v>
      </c>
      <c r="L102" s="35" t="s">
        <v>399</v>
      </c>
      <c r="M102" s="35" t="s">
        <v>134</v>
      </c>
      <c r="O102" s="38" t="s">
        <v>218</v>
      </c>
      <c r="Y102" s="38">
        <v>7.7</v>
      </c>
      <c r="Z102" s="38">
        <v>0.7</v>
      </c>
      <c r="AB102" s="78" t="s">
        <v>411</v>
      </c>
      <c r="AC102" s="38">
        <v>9.9</v>
      </c>
      <c r="AD102" s="40"/>
      <c r="AS102" s="38"/>
    </row>
    <row r="103" spans="1:74">
      <c r="A103" s="99" t="s">
        <v>394</v>
      </c>
      <c r="B103" s="35" t="s">
        <v>453</v>
      </c>
      <c r="C103" s="98" t="s">
        <v>419</v>
      </c>
      <c r="D103" s="48">
        <v>0.40972222222222227</v>
      </c>
      <c r="E103" s="23" t="s">
        <v>104</v>
      </c>
      <c r="F103" s="37">
        <v>0.25</v>
      </c>
      <c r="G103" s="38">
        <v>30</v>
      </c>
      <c r="H103" s="38">
        <v>22.8</v>
      </c>
      <c r="K103" s="35" t="s">
        <v>402</v>
      </c>
      <c r="L103" s="35" t="s">
        <v>399</v>
      </c>
      <c r="M103" s="35" t="s">
        <v>134</v>
      </c>
      <c r="O103" s="38" t="s">
        <v>218</v>
      </c>
      <c r="P103" s="38" t="s">
        <v>109</v>
      </c>
      <c r="Q103" s="38" t="s">
        <v>106</v>
      </c>
      <c r="R103" s="35" t="s">
        <v>110</v>
      </c>
      <c r="S103" s="38" t="s">
        <v>114</v>
      </c>
      <c r="T103" s="35" t="s">
        <v>110</v>
      </c>
      <c r="U103" s="35" t="s">
        <v>110</v>
      </c>
      <c r="Y103" s="38">
        <v>7.8</v>
      </c>
      <c r="Z103" s="38">
        <v>0.8</v>
      </c>
      <c r="AB103" s="78" t="s">
        <v>411</v>
      </c>
      <c r="AC103" s="38">
        <v>9.8000000000000007</v>
      </c>
      <c r="AD103" s="40">
        <v>13000</v>
      </c>
      <c r="AI103" s="35">
        <v>8.2000000000000007E-3</v>
      </c>
      <c r="AS103" s="38">
        <v>4.3</v>
      </c>
      <c r="AX103" s="35">
        <v>3.4000000000000002E-2</v>
      </c>
      <c r="BR103" s="35" t="s">
        <v>103</v>
      </c>
      <c r="BS103" s="35" t="s">
        <v>103</v>
      </c>
      <c r="BV103" s="35" t="s">
        <v>103</v>
      </c>
    </row>
    <row r="104" spans="1:74">
      <c r="A104" s="99" t="s">
        <v>394</v>
      </c>
      <c r="B104" s="35" t="s">
        <v>453</v>
      </c>
      <c r="C104" s="98" t="s">
        <v>406</v>
      </c>
      <c r="D104" s="48">
        <v>0.41319444444444442</v>
      </c>
      <c r="E104" s="23" t="s">
        <v>104</v>
      </c>
      <c r="F104" s="37">
        <v>0.16</v>
      </c>
      <c r="G104" s="38">
        <v>26.5</v>
      </c>
      <c r="H104" s="38">
        <v>21</v>
      </c>
      <c r="K104" s="35" t="s">
        <v>402</v>
      </c>
      <c r="L104" s="35" t="s">
        <v>399</v>
      </c>
      <c r="M104" s="35" t="s">
        <v>134</v>
      </c>
      <c r="O104" s="38" t="s">
        <v>218</v>
      </c>
      <c r="Y104" s="38">
        <v>7.9</v>
      </c>
      <c r="Z104" s="38">
        <v>0.8</v>
      </c>
      <c r="AB104" s="78">
        <v>1</v>
      </c>
      <c r="AC104" s="38">
        <v>9.8000000000000007</v>
      </c>
      <c r="AD104" s="40"/>
      <c r="AS104" s="38"/>
    </row>
    <row r="105" spans="1:74">
      <c r="A105" s="99" t="s">
        <v>394</v>
      </c>
      <c r="B105" s="35" t="s">
        <v>453</v>
      </c>
      <c r="C105" s="98" t="s">
        <v>422</v>
      </c>
      <c r="D105" s="48">
        <v>0.40972222222222227</v>
      </c>
      <c r="E105" s="23" t="s">
        <v>99</v>
      </c>
      <c r="F105" s="37">
        <v>0.31</v>
      </c>
      <c r="G105" s="38">
        <v>18.2</v>
      </c>
      <c r="H105" s="38">
        <v>18</v>
      </c>
      <c r="K105" s="35" t="s">
        <v>402</v>
      </c>
      <c r="L105" s="35" t="s">
        <v>399</v>
      </c>
      <c r="M105" s="35" t="s">
        <v>134</v>
      </c>
      <c r="O105" s="38" t="s">
        <v>218</v>
      </c>
      <c r="Y105" s="38">
        <v>7.9</v>
      </c>
      <c r="Z105" s="38">
        <v>1</v>
      </c>
      <c r="AB105" s="78" t="s">
        <v>411</v>
      </c>
      <c r="AC105" s="38">
        <v>9.6</v>
      </c>
      <c r="AD105" s="40"/>
      <c r="AS105" s="38">
        <v>4.4000000000000004</v>
      </c>
      <c r="AX105" s="35">
        <v>0.39</v>
      </c>
    </row>
    <row r="106" spans="1:74">
      <c r="A106" s="99" t="s">
        <v>394</v>
      </c>
      <c r="B106" s="35" t="s">
        <v>453</v>
      </c>
      <c r="C106" s="98" t="s">
        <v>423</v>
      </c>
      <c r="D106" s="48">
        <v>0.40972222222222227</v>
      </c>
      <c r="E106" s="23" t="s">
        <v>104</v>
      </c>
      <c r="F106" s="37">
        <v>0.81</v>
      </c>
      <c r="G106" s="38">
        <v>16</v>
      </c>
      <c r="H106" s="38">
        <v>15.8</v>
      </c>
      <c r="K106" s="35" t="s">
        <v>402</v>
      </c>
      <c r="L106" s="35" t="s">
        <v>399</v>
      </c>
      <c r="M106" s="35" t="s">
        <v>134</v>
      </c>
      <c r="O106" s="38" t="s">
        <v>218</v>
      </c>
      <c r="Y106" s="38">
        <v>7.5</v>
      </c>
      <c r="Z106" s="38">
        <v>0.4</v>
      </c>
      <c r="AB106" s="78" t="s">
        <v>411</v>
      </c>
      <c r="AC106" s="38">
        <v>9.5</v>
      </c>
      <c r="AD106" s="40">
        <v>130000</v>
      </c>
      <c r="AS106" s="38"/>
    </row>
    <row r="107" spans="1:74">
      <c r="A107" s="99" t="s">
        <v>394</v>
      </c>
      <c r="B107" s="35" t="s">
        <v>453</v>
      </c>
      <c r="C107" s="98" t="s">
        <v>409</v>
      </c>
      <c r="D107" s="48">
        <v>0.40277777777777773</v>
      </c>
      <c r="E107" s="23" t="s">
        <v>104</v>
      </c>
      <c r="F107" s="37">
        <v>0.36</v>
      </c>
      <c r="G107" s="38">
        <v>8.1</v>
      </c>
      <c r="H107" s="38">
        <v>13.5</v>
      </c>
      <c r="K107" s="35" t="s">
        <v>402</v>
      </c>
      <c r="L107" s="35" t="s">
        <v>399</v>
      </c>
      <c r="M107" s="35" t="s">
        <v>134</v>
      </c>
      <c r="O107" s="38" t="s">
        <v>218</v>
      </c>
      <c r="Y107" s="38">
        <v>7.6</v>
      </c>
      <c r="Z107" s="38">
        <v>0.3</v>
      </c>
      <c r="AB107" s="78" t="s">
        <v>411</v>
      </c>
      <c r="AC107" s="38">
        <v>10.4</v>
      </c>
      <c r="AD107" s="40"/>
      <c r="AS107" s="38">
        <v>5.3</v>
      </c>
      <c r="AX107" s="35">
        <v>5.1999999999999998E-2</v>
      </c>
    </row>
    <row r="108" spans="1:74">
      <c r="A108" s="99" t="s">
        <v>394</v>
      </c>
      <c r="B108" s="35" t="s">
        <v>453</v>
      </c>
      <c r="C108" s="98" t="s">
        <v>412</v>
      </c>
      <c r="D108" s="48">
        <v>0.39583333333333331</v>
      </c>
      <c r="E108" s="23" t="s">
        <v>338</v>
      </c>
      <c r="F108" s="37">
        <v>0.32</v>
      </c>
      <c r="G108" s="38">
        <v>5</v>
      </c>
      <c r="H108" s="38">
        <v>10.5</v>
      </c>
      <c r="K108" s="35" t="s">
        <v>402</v>
      </c>
      <c r="L108" s="35" t="s">
        <v>399</v>
      </c>
      <c r="M108" s="35" t="s">
        <v>134</v>
      </c>
      <c r="O108" s="38" t="s">
        <v>218</v>
      </c>
      <c r="Y108" s="38">
        <v>7.6</v>
      </c>
      <c r="Z108" s="38">
        <v>0.3</v>
      </c>
      <c r="AB108" s="78" t="s">
        <v>411</v>
      </c>
      <c r="AC108" s="38">
        <v>10.3</v>
      </c>
      <c r="AD108" s="40"/>
      <c r="AS108" s="38"/>
    </row>
    <row r="109" spans="1:74">
      <c r="A109" s="99" t="s">
        <v>394</v>
      </c>
      <c r="B109" s="35" t="s">
        <v>453</v>
      </c>
      <c r="C109" s="98" t="s">
        <v>424</v>
      </c>
      <c r="D109" s="48">
        <v>0.40277777777777773</v>
      </c>
      <c r="E109" s="23" t="s">
        <v>338</v>
      </c>
      <c r="F109" s="37">
        <v>0.22</v>
      </c>
      <c r="G109" s="38">
        <v>3.8</v>
      </c>
      <c r="H109" s="38">
        <v>9.5</v>
      </c>
      <c r="K109" s="35" t="s">
        <v>402</v>
      </c>
      <c r="L109" s="35" t="s">
        <v>399</v>
      </c>
      <c r="M109" s="35" t="s">
        <v>134</v>
      </c>
      <c r="O109" s="38" t="s">
        <v>218</v>
      </c>
      <c r="P109" s="38" t="s">
        <v>109</v>
      </c>
      <c r="Q109" s="38" t="s">
        <v>106</v>
      </c>
      <c r="R109" s="35" t="s">
        <v>110</v>
      </c>
      <c r="S109" s="38" t="s">
        <v>114</v>
      </c>
      <c r="T109" s="35" t="s">
        <v>110</v>
      </c>
      <c r="U109" s="35" t="s">
        <v>110</v>
      </c>
      <c r="Y109" s="38">
        <v>7.6</v>
      </c>
      <c r="Z109" s="38">
        <v>0.3</v>
      </c>
      <c r="AB109" s="78" t="s">
        <v>411</v>
      </c>
      <c r="AC109" s="38">
        <v>11.1</v>
      </c>
      <c r="AD109" s="40">
        <v>790</v>
      </c>
      <c r="AI109" s="35">
        <v>1.2E-2</v>
      </c>
      <c r="AS109" s="38">
        <v>5.6</v>
      </c>
      <c r="AX109" s="35">
        <v>3.9E-2</v>
      </c>
      <c r="BR109" s="35" t="s">
        <v>103</v>
      </c>
      <c r="BS109" s="35" t="s">
        <v>103</v>
      </c>
      <c r="BV109" s="35" t="s">
        <v>103</v>
      </c>
    </row>
    <row r="110" spans="1:74">
      <c r="A110" s="99" t="s">
        <v>394</v>
      </c>
      <c r="B110" s="35" t="s">
        <v>453</v>
      </c>
      <c r="C110" s="98" t="s">
        <v>414</v>
      </c>
      <c r="D110" s="48">
        <v>0.39583333333333331</v>
      </c>
      <c r="E110" s="23" t="s">
        <v>99</v>
      </c>
      <c r="F110" s="37">
        <v>0.26</v>
      </c>
      <c r="G110" s="38">
        <v>6.5</v>
      </c>
      <c r="H110" s="38">
        <v>11</v>
      </c>
      <c r="K110" s="35" t="s">
        <v>402</v>
      </c>
      <c r="L110" s="35" t="s">
        <v>399</v>
      </c>
      <c r="M110" s="35" t="s">
        <v>134</v>
      </c>
      <c r="O110" s="38" t="s">
        <v>218</v>
      </c>
      <c r="Y110" s="38">
        <v>7.6</v>
      </c>
      <c r="Z110" s="38">
        <v>0.7</v>
      </c>
      <c r="AB110" s="78">
        <v>1</v>
      </c>
      <c r="AC110" s="38">
        <v>10.5</v>
      </c>
      <c r="AD110" s="40"/>
      <c r="AS110" s="38"/>
    </row>
    <row r="111" spans="1:74">
      <c r="A111" s="99" t="s">
        <v>394</v>
      </c>
      <c r="B111" s="35" t="s">
        <v>454</v>
      </c>
      <c r="C111" s="13" t="s">
        <v>416</v>
      </c>
      <c r="D111" s="48">
        <v>0.5625</v>
      </c>
      <c r="E111" s="23" t="s">
        <v>104</v>
      </c>
      <c r="F111" s="37">
        <v>0.13</v>
      </c>
      <c r="G111" s="38">
        <v>22.3</v>
      </c>
      <c r="H111" s="38">
        <v>18.100000000000001</v>
      </c>
      <c r="K111" s="35" t="s">
        <v>402</v>
      </c>
      <c r="L111" s="35" t="s">
        <v>399</v>
      </c>
      <c r="M111" s="35" t="s">
        <v>134</v>
      </c>
      <c r="O111" s="38" t="s">
        <v>218</v>
      </c>
      <c r="Y111" s="38">
        <v>7.5</v>
      </c>
      <c r="Z111" s="38">
        <v>1.5</v>
      </c>
      <c r="AB111" s="78">
        <v>2</v>
      </c>
      <c r="AC111" s="38">
        <v>9.4</v>
      </c>
      <c r="AD111" s="40"/>
      <c r="AS111" s="38">
        <v>7</v>
      </c>
      <c r="AX111" s="35">
        <v>3.5999999999999997E-2</v>
      </c>
    </row>
    <row r="112" spans="1:74">
      <c r="A112" s="99" t="s">
        <v>394</v>
      </c>
      <c r="B112" s="35" t="s">
        <v>454</v>
      </c>
      <c r="C112" s="98" t="s">
        <v>427</v>
      </c>
      <c r="D112" s="48">
        <v>0.4375</v>
      </c>
      <c r="E112" s="23" t="s">
        <v>104</v>
      </c>
      <c r="F112" s="37">
        <v>0.14000000000000001</v>
      </c>
      <c r="G112" s="38">
        <v>26</v>
      </c>
      <c r="H112" s="38">
        <v>18.7</v>
      </c>
      <c r="K112" s="35" t="s">
        <v>402</v>
      </c>
      <c r="L112" s="35" t="s">
        <v>399</v>
      </c>
      <c r="M112" s="35" t="s">
        <v>134</v>
      </c>
      <c r="O112" s="38" t="s">
        <v>218</v>
      </c>
      <c r="Y112" s="38">
        <v>7.8</v>
      </c>
      <c r="Z112" s="38">
        <v>0.6</v>
      </c>
      <c r="AB112" s="78">
        <v>1</v>
      </c>
      <c r="AC112" s="38">
        <v>13.8</v>
      </c>
      <c r="AD112" s="40">
        <v>2200</v>
      </c>
      <c r="AS112" s="38"/>
    </row>
    <row r="113" spans="1:74">
      <c r="A113" s="99" t="s">
        <v>394</v>
      </c>
      <c r="B113" s="35" t="s">
        <v>454</v>
      </c>
      <c r="C113" s="98" t="s">
        <v>403</v>
      </c>
      <c r="D113" s="48">
        <v>0.44097222222222227</v>
      </c>
      <c r="E113" s="23" t="s">
        <v>99</v>
      </c>
      <c r="F113" s="37">
        <v>0.15</v>
      </c>
      <c r="G113" s="38">
        <v>19.8</v>
      </c>
      <c r="H113" s="38">
        <v>18.3</v>
      </c>
      <c r="K113" s="35" t="s">
        <v>402</v>
      </c>
      <c r="L113" s="35" t="s">
        <v>399</v>
      </c>
      <c r="M113" s="35" t="s">
        <v>134</v>
      </c>
      <c r="O113" s="38" t="s">
        <v>218</v>
      </c>
      <c r="Y113" s="38">
        <v>7.9</v>
      </c>
      <c r="Z113" s="38">
        <v>0.9</v>
      </c>
      <c r="AB113" s="78">
        <v>2</v>
      </c>
      <c r="AC113" s="38">
        <v>11.3</v>
      </c>
      <c r="AD113" s="40"/>
      <c r="AS113" s="38">
        <v>6.7</v>
      </c>
      <c r="AX113" s="35">
        <v>2.5000000000000001E-2</v>
      </c>
    </row>
    <row r="114" spans="1:74">
      <c r="A114" s="99" t="s">
        <v>394</v>
      </c>
      <c r="B114" s="35" t="s">
        <v>454</v>
      </c>
      <c r="C114" s="98" t="s">
        <v>404</v>
      </c>
      <c r="D114" s="48">
        <v>0.43055555555555558</v>
      </c>
      <c r="E114" s="23" t="s">
        <v>104</v>
      </c>
      <c r="F114" s="37">
        <v>0.13</v>
      </c>
      <c r="G114" s="38">
        <v>31</v>
      </c>
      <c r="H114" s="38">
        <v>21.4</v>
      </c>
      <c r="K114" s="35" t="s">
        <v>402</v>
      </c>
      <c r="L114" s="35" t="s">
        <v>399</v>
      </c>
      <c r="M114" s="35" t="s">
        <v>134</v>
      </c>
      <c r="O114" s="38" t="s">
        <v>218</v>
      </c>
      <c r="Y114" s="38">
        <v>7.8</v>
      </c>
      <c r="Z114" s="38">
        <v>0.6</v>
      </c>
      <c r="AB114" s="78">
        <v>2</v>
      </c>
      <c r="AC114" s="38">
        <v>9.8000000000000007</v>
      </c>
      <c r="AD114" s="40"/>
      <c r="AS114" s="38"/>
    </row>
    <row r="115" spans="1:74">
      <c r="A115" s="99" t="s">
        <v>394</v>
      </c>
      <c r="B115" s="35" t="s">
        <v>454</v>
      </c>
      <c r="C115" s="98" t="s">
        <v>419</v>
      </c>
      <c r="D115" s="48">
        <v>0.43402777777777773</v>
      </c>
      <c r="E115" s="23" t="s">
        <v>104</v>
      </c>
      <c r="F115" s="37">
        <v>0.28999999999999998</v>
      </c>
      <c r="G115" s="38">
        <v>29</v>
      </c>
      <c r="H115" s="38">
        <v>22</v>
      </c>
      <c r="K115" s="35" t="s">
        <v>402</v>
      </c>
      <c r="L115" s="35" t="s">
        <v>399</v>
      </c>
      <c r="M115" s="35" t="s">
        <v>134</v>
      </c>
      <c r="O115" s="38" t="s">
        <v>218</v>
      </c>
      <c r="P115" s="38" t="s">
        <v>109</v>
      </c>
      <c r="Q115" s="38" t="s">
        <v>106</v>
      </c>
      <c r="R115" s="35" t="s">
        <v>110</v>
      </c>
      <c r="S115" s="38" t="s">
        <v>114</v>
      </c>
      <c r="T115" s="35" t="s">
        <v>110</v>
      </c>
      <c r="U115" s="35" t="s">
        <v>110</v>
      </c>
      <c r="Y115" s="38">
        <v>7.8</v>
      </c>
      <c r="Z115" s="38">
        <v>0.8</v>
      </c>
      <c r="AB115" s="78">
        <v>2</v>
      </c>
      <c r="AC115" s="38">
        <v>9.6</v>
      </c>
      <c r="AD115" s="40">
        <v>79000</v>
      </c>
      <c r="AI115" s="35">
        <v>3.8E-3</v>
      </c>
      <c r="AS115" s="38">
        <v>6.8</v>
      </c>
      <c r="AX115" s="35">
        <v>2.7E-2</v>
      </c>
      <c r="BR115" s="35" t="s">
        <v>103</v>
      </c>
      <c r="BS115" s="35" t="s">
        <v>103</v>
      </c>
      <c r="BV115" s="35" t="s">
        <v>103</v>
      </c>
    </row>
    <row r="116" spans="1:74">
      <c r="A116" s="99" t="s">
        <v>394</v>
      </c>
      <c r="B116" s="35" t="s">
        <v>454</v>
      </c>
      <c r="C116" s="98" t="s">
        <v>406</v>
      </c>
      <c r="D116" s="48">
        <v>0.43055555555555558</v>
      </c>
      <c r="E116" s="23" t="s">
        <v>104</v>
      </c>
      <c r="F116" s="37">
        <v>0.12</v>
      </c>
      <c r="G116" s="38">
        <v>26.5</v>
      </c>
      <c r="H116" s="38">
        <v>21.2</v>
      </c>
      <c r="K116" s="35" t="s">
        <v>402</v>
      </c>
      <c r="L116" s="35" t="s">
        <v>399</v>
      </c>
      <c r="M116" s="35" t="s">
        <v>134</v>
      </c>
      <c r="O116" s="38" t="s">
        <v>218</v>
      </c>
      <c r="Y116" s="38">
        <v>7.9</v>
      </c>
      <c r="Z116" s="38">
        <v>0.7</v>
      </c>
      <c r="AB116" s="78">
        <v>3</v>
      </c>
      <c r="AC116" s="38">
        <v>8.8000000000000007</v>
      </c>
      <c r="AD116" s="40"/>
      <c r="AS116" s="38"/>
    </row>
    <row r="117" spans="1:74">
      <c r="A117" s="99" t="s">
        <v>394</v>
      </c>
      <c r="B117" s="35" t="s">
        <v>454</v>
      </c>
      <c r="C117" s="98" t="s">
        <v>422</v>
      </c>
      <c r="D117" s="48">
        <v>0.42708333333333331</v>
      </c>
      <c r="E117" s="23" t="s">
        <v>99</v>
      </c>
      <c r="F117" s="37">
        <v>0.36</v>
      </c>
      <c r="G117" s="38">
        <v>18.5</v>
      </c>
      <c r="H117" s="38">
        <v>18.2</v>
      </c>
      <c r="K117" s="35" t="s">
        <v>402</v>
      </c>
      <c r="L117" s="35" t="s">
        <v>399</v>
      </c>
      <c r="M117" s="35" t="s">
        <v>134</v>
      </c>
      <c r="O117" s="38" t="s">
        <v>218</v>
      </c>
      <c r="Y117" s="38">
        <v>7.9</v>
      </c>
      <c r="Z117" s="38">
        <v>0.7</v>
      </c>
      <c r="AB117" s="78">
        <v>2</v>
      </c>
      <c r="AC117" s="38">
        <v>9.6999999999999993</v>
      </c>
      <c r="AD117" s="40"/>
      <c r="AS117" s="38">
        <v>7.1</v>
      </c>
      <c r="AX117" s="39">
        <v>0.02</v>
      </c>
    </row>
    <row r="118" spans="1:74">
      <c r="A118" s="99" t="s">
        <v>394</v>
      </c>
      <c r="B118" s="35" t="s">
        <v>454</v>
      </c>
      <c r="C118" s="98" t="s">
        <v>423</v>
      </c>
      <c r="D118" s="48">
        <v>0.43055555555555558</v>
      </c>
      <c r="E118" s="23" t="s">
        <v>104</v>
      </c>
      <c r="F118" s="38">
        <v>1.3</v>
      </c>
      <c r="G118" s="38">
        <v>16.5</v>
      </c>
      <c r="H118" s="38">
        <v>16.5</v>
      </c>
      <c r="K118" s="35" t="s">
        <v>402</v>
      </c>
      <c r="L118" s="35" t="s">
        <v>399</v>
      </c>
      <c r="M118" s="35" t="s">
        <v>134</v>
      </c>
      <c r="O118" s="38" t="s">
        <v>218</v>
      </c>
      <c r="Y118" s="38">
        <v>7.7</v>
      </c>
      <c r="Z118" s="38">
        <v>0.3</v>
      </c>
      <c r="AB118" s="78">
        <v>4</v>
      </c>
      <c r="AC118" s="38">
        <v>10.1</v>
      </c>
      <c r="AD118" s="40">
        <v>17000</v>
      </c>
      <c r="AS118" s="38"/>
    </row>
    <row r="119" spans="1:74">
      <c r="A119" s="99" t="s">
        <v>394</v>
      </c>
      <c r="B119" s="35" t="s">
        <v>454</v>
      </c>
      <c r="C119" s="98" t="s">
        <v>455</v>
      </c>
      <c r="D119" s="48">
        <v>0.4236111111111111</v>
      </c>
      <c r="E119" s="23" t="s">
        <v>104</v>
      </c>
      <c r="F119" s="37">
        <v>0.45</v>
      </c>
      <c r="G119" s="38">
        <v>7.5</v>
      </c>
      <c r="H119" s="38">
        <v>13</v>
      </c>
      <c r="K119" s="35" t="s">
        <v>402</v>
      </c>
      <c r="L119" s="35" t="s">
        <v>399</v>
      </c>
      <c r="M119" s="35" t="s">
        <v>134</v>
      </c>
      <c r="O119" s="38" t="s">
        <v>218</v>
      </c>
      <c r="Y119" s="38">
        <v>7.8</v>
      </c>
      <c r="Z119" s="38">
        <v>0.3</v>
      </c>
      <c r="AB119" s="78">
        <v>1</v>
      </c>
      <c r="AC119" s="38">
        <v>10.3</v>
      </c>
      <c r="AD119" s="40"/>
      <c r="AS119" s="38">
        <v>8.1</v>
      </c>
      <c r="AX119" s="35">
        <v>1.4999999999999999E-2</v>
      </c>
    </row>
    <row r="120" spans="1:74">
      <c r="A120" s="99" t="s">
        <v>394</v>
      </c>
      <c r="B120" s="35" t="s">
        <v>454</v>
      </c>
      <c r="C120" s="98" t="s">
        <v>412</v>
      </c>
      <c r="D120" s="48">
        <v>0.41319444444444442</v>
      </c>
      <c r="E120" s="23" t="s">
        <v>338</v>
      </c>
      <c r="F120" s="37">
        <v>0.33</v>
      </c>
      <c r="G120" s="38">
        <v>6</v>
      </c>
      <c r="H120" s="38">
        <v>10.5</v>
      </c>
      <c r="K120" s="35" t="s">
        <v>402</v>
      </c>
      <c r="L120" s="35" t="s">
        <v>399</v>
      </c>
      <c r="M120" s="35" t="s">
        <v>134</v>
      </c>
      <c r="O120" s="38" t="s">
        <v>218</v>
      </c>
      <c r="Y120" s="38">
        <v>7.8</v>
      </c>
      <c r="Z120" s="38">
        <v>0.5</v>
      </c>
      <c r="AB120" s="78">
        <v>1</v>
      </c>
      <c r="AC120" s="38">
        <v>10.6</v>
      </c>
      <c r="AD120" s="40"/>
      <c r="AS120" s="38"/>
    </row>
    <row r="121" spans="1:74">
      <c r="A121" s="99" t="s">
        <v>394</v>
      </c>
      <c r="B121" s="35" t="s">
        <v>454</v>
      </c>
      <c r="C121" s="98" t="s">
        <v>456</v>
      </c>
      <c r="D121" s="48">
        <v>0.4201388888888889</v>
      </c>
      <c r="E121" s="23" t="s">
        <v>338</v>
      </c>
      <c r="F121" s="37">
        <v>0.27</v>
      </c>
      <c r="G121" s="38">
        <v>7</v>
      </c>
      <c r="H121" s="38">
        <v>9</v>
      </c>
      <c r="K121" s="35" t="s">
        <v>402</v>
      </c>
      <c r="L121" s="35" t="s">
        <v>399</v>
      </c>
      <c r="M121" s="35" t="s">
        <v>134</v>
      </c>
      <c r="O121" s="38" t="s">
        <v>218</v>
      </c>
      <c r="P121" s="38" t="s">
        <v>109</v>
      </c>
      <c r="Q121" s="38" t="s">
        <v>106</v>
      </c>
      <c r="R121" s="35" t="s">
        <v>110</v>
      </c>
      <c r="S121" s="38" t="s">
        <v>114</v>
      </c>
      <c r="T121" s="35" t="s">
        <v>110</v>
      </c>
      <c r="U121" s="35" t="s">
        <v>110</v>
      </c>
      <c r="Y121" s="38">
        <v>7.9</v>
      </c>
      <c r="Z121" s="38">
        <v>0.3</v>
      </c>
      <c r="AB121" s="78">
        <v>1</v>
      </c>
      <c r="AC121" s="38">
        <v>11.7</v>
      </c>
      <c r="AD121" s="40">
        <v>2300</v>
      </c>
      <c r="AI121" s="35">
        <v>6.3E-3</v>
      </c>
      <c r="AS121" s="38">
        <v>8.3000000000000007</v>
      </c>
      <c r="AX121" s="39">
        <v>0.02</v>
      </c>
      <c r="BR121" s="35" t="s">
        <v>103</v>
      </c>
      <c r="BS121" s="35" t="s">
        <v>103</v>
      </c>
      <c r="BV121" s="35" t="s">
        <v>103</v>
      </c>
    </row>
    <row r="122" spans="1:74">
      <c r="A122" s="99" t="s">
        <v>394</v>
      </c>
      <c r="B122" s="35" t="s">
        <v>454</v>
      </c>
      <c r="C122" s="98" t="s">
        <v>414</v>
      </c>
      <c r="D122" s="48">
        <v>0.41319444444444442</v>
      </c>
      <c r="E122" s="23" t="s">
        <v>99</v>
      </c>
      <c r="F122" s="37">
        <v>0.14000000000000001</v>
      </c>
      <c r="G122" s="38">
        <v>6</v>
      </c>
      <c r="H122" s="38">
        <v>11</v>
      </c>
      <c r="K122" s="35" t="s">
        <v>402</v>
      </c>
      <c r="L122" s="35" t="s">
        <v>399</v>
      </c>
      <c r="M122" s="35" t="s">
        <v>134</v>
      </c>
      <c r="O122" s="38" t="s">
        <v>218</v>
      </c>
      <c r="Y122" s="38">
        <v>7.9</v>
      </c>
      <c r="Z122" s="38">
        <v>0.8</v>
      </c>
      <c r="AB122" s="78">
        <v>5</v>
      </c>
      <c r="AC122" s="38">
        <v>12</v>
      </c>
      <c r="AD122" s="40"/>
      <c r="AS122" s="38"/>
    </row>
    <row r="123" spans="1:74">
      <c r="A123" s="99" t="s">
        <v>394</v>
      </c>
      <c r="B123" s="35" t="s">
        <v>457</v>
      </c>
      <c r="C123" s="13" t="s">
        <v>416</v>
      </c>
      <c r="D123" s="48">
        <v>0.53125</v>
      </c>
      <c r="E123" s="23" t="s">
        <v>104</v>
      </c>
      <c r="F123" s="37">
        <v>0.09</v>
      </c>
      <c r="G123" s="38">
        <v>21.3</v>
      </c>
      <c r="H123" s="38">
        <v>18.600000000000001</v>
      </c>
      <c r="K123" s="35" t="s">
        <v>402</v>
      </c>
      <c r="L123" s="35" t="s">
        <v>399</v>
      </c>
      <c r="M123" s="35" t="s">
        <v>134</v>
      </c>
      <c r="O123" s="38" t="s">
        <v>218</v>
      </c>
      <c r="Y123" s="38">
        <v>7.8</v>
      </c>
      <c r="Z123" s="38">
        <v>1.1000000000000001</v>
      </c>
      <c r="AB123" s="78">
        <v>5</v>
      </c>
      <c r="AC123" s="38">
        <v>9.9</v>
      </c>
      <c r="AD123" s="40"/>
      <c r="AS123" s="38">
        <v>5.0999999999999996</v>
      </c>
      <c r="AX123" s="35">
        <v>6.5000000000000002E-2</v>
      </c>
    </row>
    <row r="124" spans="1:74">
      <c r="A124" s="99" t="s">
        <v>394</v>
      </c>
      <c r="B124" s="35" t="s">
        <v>457</v>
      </c>
      <c r="C124" s="98" t="s">
        <v>418</v>
      </c>
      <c r="D124" s="48">
        <v>0.45833333333333331</v>
      </c>
      <c r="E124" s="23" t="s">
        <v>104</v>
      </c>
      <c r="F124" s="37">
        <v>0.06</v>
      </c>
      <c r="G124" s="38">
        <v>26.5</v>
      </c>
      <c r="H124" s="38">
        <v>20.6</v>
      </c>
      <c r="K124" s="35" t="s">
        <v>402</v>
      </c>
      <c r="L124" s="35" t="s">
        <v>399</v>
      </c>
      <c r="M124" s="35" t="s">
        <v>134</v>
      </c>
      <c r="O124" s="38" t="s">
        <v>218</v>
      </c>
      <c r="Y124" s="38">
        <v>8.1</v>
      </c>
      <c r="Z124" s="38">
        <v>0.6</v>
      </c>
      <c r="AB124" s="78">
        <v>1</v>
      </c>
      <c r="AC124" s="38">
        <v>10.3</v>
      </c>
      <c r="AD124" s="40">
        <v>2300</v>
      </c>
      <c r="AS124" s="38"/>
    </row>
    <row r="125" spans="1:74">
      <c r="A125" s="99" t="s">
        <v>394</v>
      </c>
      <c r="B125" s="35" t="s">
        <v>457</v>
      </c>
      <c r="C125" s="98" t="s">
        <v>403</v>
      </c>
      <c r="D125" s="48">
        <v>0.45833333333333331</v>
      </c>
      <c r="E125" s="23" t="s">
        <v>99</v>
      </c>
      <c r="F125" s="37">
        <v>0.06</v>
      </c>
      <c r="G125" s="38">
        <v>20</v>
      </c>
      <c r="H125" s="38">
        <v>19</v>
      </c>
      <c r="K125" s="35" t="s">
        <v>402</v>
      </c>
      <c r="L125" s="35" t="s">
        <v>399</v>
      </c>
      <c r="M125" s="35" t="s">
        <v>134</v>
      </c>
      <c r="O125" s="38" t="s">
        <v>218</v>
      </c>
      <c r="Y125" s="38">
        <v>8.3000000000000007</v>
      </c>
      <c r="Z125" s="38">
        <v>0.8</v>
      </c>
      <c r="AB125" s="78">
        <v>1</v>
      </c>
      <c r="AC125" s="38">
        <v>10.8</v>
      </c>
      <c r="AD125" s="40"/>
      <c r="AS125" s="38">
        <v>4.5999999999999996</v>
      </c>
      <c r="AX125" s="35">
        <v>2.8000000000000001E-2</v>
      </c>
    </row>
    <row r="126" spans="1:74">
      <c r="A126" s="99" t="s">
        <v>394</v>
      </c>
      <c r="B126" s="35" t="s">
        <v>457</v>
      </c>
      <c r="C126" s="98" t="s">
        <v>404</v>
      </c>
      <c r="D126" s="48">
        <v>0.46527777777777773</v>
      </c>
      <c r="E126" s="23" t="s">
        <v>104</v>
      </c>
      <c r="F126" s="37">
        <v>0.05</v>
      </c>
      <c r="G126" s="38">
        <v>33</v>
      </c>
      <c r="H126" s="38">
        <v>24.4</v>
      </c>
      <c r="K126" s="35" t="s">
        <v>402</v>
      </c>
      <c r="L126" s="35" t="s">
        <v>399</v>
      </c>
      <c r="M126" s="35" t="s">
        <v>134</v>
      </c>
      <c r="O126" s="38" t="s">
        <v>218</v>
      </c>
      <c r="Y126" s="38">
        <v>8</v>
      </c>
      <c r="Z126" s="38">
        <v>0.4</v>
      </c>
      <c r="AB126" s="78">
        <v>1</v>
      </c>
      <c r="AC126" s="38">
        <v>11.7</v>
      </c>
      <c r="AD126" s="40"/>
      <c r="AS126" s="38"/>
    </row>
    <row r="127" spans="1:74">
      <c r="A127" s="99" t="s">
        <v>394</v>
      </c>
      <c r="B127" s="35" t="s">
        <v>457</v>
      </c>
      <c r="C127" s="98" t="s">
        <v>419</v>
      </c>
      <c r="D127" s="48">
        <v>0.4826388888888889</v>
      </c>
      <c r="E127" s="23" t="s">
        <v>104</v>
      </c>
      <c r="F127" s="37">
        <v>0.04</v>
      </c>
      <c r="G127" s="38">
        <v>31.8</v>
      </c>
      <c r="H127" s="38">
        <v>24.5</v>
      </c>
      <c r="K127" s="35" t="s">
        <v>402</v>
      </c>
      <c r="L127" s="35" t="s">
        <v>399</v>
      </c>
      <c r="M127" s="35" t="s">
        <v>134</v>
      </c>
      <c r="O127" s="38" t="s">
        <v>218</v>
      </c>
      <c r="P127" s="38" t="s">
        <v>109</v>
      </c>
      <c r="Q127" s="38" t="s">
        <v>106</v>
      </c>
      <c r="R127" s="35" t="s">
        <v>110</v>
      </c>
      <c r="S127" s="38" t="s">
        <v>114</v>
      </c>
      <c r="T127" s="35" t="s">
        <v>110</v>
      </c>
      <c r="U127" s="35" t="s">
        <v>110</v>
      </c>
      <c r="Y127" s="38">
        <v>8</v>
      </c>
      <c r="Z127" s="38">
        <v>0.7</v>
      </c>
      <c r="AB127" s="78">
        <v>3</v>
      </c>
      <c r="AC127" s="38">
        <v>9.6</v>
      </c>
      <c r="AD127" s="40">
        <v>33000</v>
      </c>
      <c r="AI127" s="35">
        <v>6.1000000000000004E-3</v>
      </c>
      <c r="AS127" s="38">
        <v>4.5</v>
      </c>
      <c r="AX127" s="35">
        <v>3.4000000000000002E-2</v>
      </c>
      <c r="BR127" s="35" t="s">
        <v>103</v>
      </c>
      <c r="BS127" s="35" t="s">
        <v>103</v>
      </c>
      <c r="BV127" s="35" t="s">
        <v>103</v>
      </c>
    </row>
    <row r="128" spans="1:74">
      <c r="A128" s="99" t="s">
        <v>394</v>
      </c>
      <c r="B128" s="35" t="s">
        <v>457</v>
      </c>
      <c r="C128" s="98" t="s">
        <v>406</v>
      </c>
      <c r="D128" s="48">
        <v>0.4826388888888889</v>
      </c>
      <c r="E128" s="23" t="s">
        <v>104</v>
      </c>
      <c r="F128" s="37">
        <v>0.03</v>
      </c>
      <c r="G128" s="38">
        <v>28</v>
      </c>
      <c r="H128" s="38">
        <v>22.8</v>
      </c>
      <c r="K128" s="35" t="s">
        <v>402</v>
      </c>
      <c r="L128" s="35" t="s">
        <v>399</v>
      </c>
      <c r="M128" s="35" t="s">
        <v>134</v>
      </c>
      <c r="O128" s="38" t="s">
        <v>218</v>
      </c>
      <c r="Y128" s="38">
        <v>8.1</v>
      </c>
      <c r="Z128" s="38">
        <v>0.5</v>
      </c>
      <c r="AB128" s="78">
        <v>2</v>
      </c>
      <c r="AC128" s="38">
        <v>9.3000000000000007</v>
      </c>
      <c r="AD128" s="40"/>
      <c r="AS128" s="38"/>
    </row>
    <row r="129" spans="1:85">
      <c r="A129" s="99" t="s">
        <v>394</v>
      </c>
      <c r="B129" s="35" t="s">
        <v>457</v>
      </c>
      <c r="C129" s="98" t="s">
        <v>422</v>
      </c>
      <c r="D129" s="48">
        <v>0.46875</v>
      </c>
      <c r="E129" s="23" t="s">
        <v>99</v>
      </c>
      <c r="F129" s="37">
        <v>0.11</v>
      </c>
      <c r="G129" s="38">
        <v>19</v>
      </c>
      <c r="H129" s="38">
        <v>18.5</v>
      </c>
      <c r="K129" s="35" t="s">
        <v>402</v>
      </c>
      <c r="L129" s="35" t="s">
        <v>399</v>
      </c>
      <c r="M129" s="35" t="s">
        <v>134</v>
      </c>
      <c r="O129" s="38" t="s">
        <v>218</v>
      </c>
      <c r="Y129" s="38">
        <v>8</v>
      </c>
      <c r="Z129" s="38">
        <v>0.8</v>
      </c>
      <c r="AB129" s="78">
        <v>5</v>
      </c>
      <c r="AC129" s="38">
        <v>9.9</v>
      </c>
      <c r="AD129" s="40"/>
      <c r="AS129" s="38">
        <v>5.9</v>
      </c>
      <c r="AX129" s="35">
        <v>2.1999999999999999E-2</v>
      </c>
    </row>
    <row r="130" spans="1:85">
      <c r="A130" s="99" t="s">
        <v>394</v>
      </c>
      <c r="B130" s="35" t="s">
        <v>457</v>
      </c>
      <c r="C130" s="98" t="s">
        <v>423</v>
      </c>
      <c r="D130" s="48">
        <v>0.47222222222222227</v>
      </c>
      <c r="E130" s="23" t="s">
        <v>104</v>
      </c>
      <c r="F130" s="37">
        <v>0.41</v>
      </c>
      <c r="G130" s="38">
        <v>18.5</v>
      </c>
      <c r="H130" s="38">
        <v>17</v>
      </c>
      <c r="K130" s="35" t="s">
        <v>402</v>
      </c>
      <c r="L130" s="35" t="s">
        <v>399</v>
      </c>
      <c r="M130" s="35" t="s">
        <v>134</v>
      </c>
      <c r="O130" s="38" t="s">
        <v>218</v>
      </c>
      <c r="Y130" s="38">
        <v>7.7</v>
      </c>
      <c r="Z130" s="38">
        <v>0.3</v>
      </c>
      <c r="AB130" s="78">
        <v>5</v>
      </c>
      <c r="AC130" s="38">
        <v>10.6</v>
      </c>
      <c r="AD130" s="40">
        <v>79000</v>
      </c>
      <c r="AS130" s="38"/>
    </row>
    <row r="131" spans="1:85">
      <c r="A131" s="99" t="s">
        <v>394</v>
      </c>
      <c r="B131" s="35" t="s">
        <v>457</v>
      </c>
      <c r="C131" s="98" t="s">
        <v>409</v>
      </c>
      <c r="D131" s="48">
        <v>0.46527777777777773</v>
      </c>
      <c r="E131" s="23" t="s">
        <v>104</v>
      </c>
      <c r="F131" s="37">
        <v>0.2</v>
      </c>
      <c r="G131" s="38">
        <v>8.4</v>
      </c>
      <c r="H131" s="38">
        <v>13</v>
      </c>
      <c r="K131" s="35" t="s">
        <v>402</v>
      </c>
      <c r="L131" s="35" t="s">
        <v>399</v>
      </c>
      <c r="M131" s="35" t="s">
        <v>134</v>
      </c>
      <c r="O131" s="38" t="s">
        <v>218</v>
      </c>
      <c r="Y131" s="38">
        <v>7.9</v>
      </c>
      <c r="Z131" s="38">
        <v>0.2</v>
      </c>
      <c r="AB131" s="78">
        <v>3</v>
      </c>
      <c r="AC131" s="38">
        <v>10.8</v>
      </c>
      <c r="AD131" s="40"/>
      <c r="AS131" s="38">
        <v>5.8</v>
      </c>
      <c r="AX131" s="35">
        <v>1.7000000000000001E-2</v>
      </c>
    </row>
    <row r="132" spans="1:85">
      <c r="A132" s="99" t="s">
        <v>394</v>
      </c>
      <c r="B132" s="35" t="s">
        <v>457</v>
      </c>
      <c r="C132" s="98" t="s">
        <v>412</v>
      </c>
      <c r="D132" s="48">
        <v>0.46180555555555558</v>
      </c>
      <c r="E132" s="23" t="s">
        <v>338</v>
      </c>
      <c r="F132" s="37">
        <v>0.24</v>
      </c>
      <c r="G132" s="38">
        <v>7.5</v>
      </c>
      <c r="H132" s="38">
        <v>11.5</v>
      </c>
      <c r="K132" s="35" t="s">
        <v>402</v>
      </c>
      <c r="L132" s="35" t="s">
        <v>399</v>
      </c>
      <c r="M132" s="35" t="s">
        <v>134</v>
      </c>
      <c r="O132" s="38" t="s">
        <v>218</v>
      </c>
      <c r="Y132" s="38">
        <v>8</v>
      </c>
      <c r="Z132" s="38">
        <v>0.2</v>
      </c>
      <c r="AB132" s="78">
        <v>2</v>
      </c>
      <c r="AC132" s="38">
        <v>10.8</v>
      </c>
      <c r="AD132" s="40"/>
      <c r="AS132" s="38"/>
    </row>
    <row r="133" spans="1:85">
      <c r="A133" s="99" t="s">
        <v>394</v>
      </c>
      <c r="B133" s="35" t="s">
        <v>457</v>
      </c>
      <c r="C133" s="98" t="s">
        <v>424</v>
      </c>
      <c r="D133" s="48">
        <v>0.46527777777777773</v>
      </c>
      <c r="E133" s="23" t="s">
        <v>338</v>
      </c>
      <c r="F133" s="37">
        <v>0.12</v>
      </c>
      <c r="G133" s="38">
        <v>6</v>
      </c>
      <c r="H133" s="38">
        <v>10</v>
      </c>
      <c r="K133" s="35" t="s">
        <v>402</v>
      </c>
      <c r="L133" s="35" t="s">
        <v>399</v>
      </c>
      <c r="M133" s="35" t="s">
        <v>134</v>
      </c>
      <c r="O133" s="38" t="s">
        <v>218</v>
      </c>
      <c r="P133" s="38" t="s">
        <v>109</v>
      </c>
      <c r="Q133" s="38" t="s">
        <v>106</v>
      </c>
      <c r="R133" s="35" t="s">
        <v>110</v>
      </c>
      <c r="S133" s="38" t="s">
        <v>114</v>
      </c>
      <c r="T133" s="35" t="s">
        <v>110</v>
      </c>
      <c r="U133" s="35" t="s">
        <v>110</v>
      </c>
      <c r="Y133" s="38">
        <v>8</v>
      </c>
      <c r="Z133" s="38">
        <v>0.2</v>
      </c>
      <c r="AB133" s="78">
        <v>3</v>
      </c>
      <c r="AC133" s="38">
        <v>11.5</v>
      </c>
      <c r="AD133" s="40">
        <v>2300</v>
      </c>
      <c r="AI133" s="35">
        <v>3.3E-3</v>
      </c>
      <c r="AS133" s="38">
        <v>5.6</v>
      </c>
      <c r="AX133" s="35">
        <v>3.1E-2</v>
      </c>
      <c r="BR133" s="35" t="s">
        <v>103</v>
      </c>
      <c r="BS133" s="35" t="s">
        <v>103</v>
      </c>
      <c r="BV133" s="35" t="s">
        <v>103</v>
      </c>
    </row>
    <row r="134" spans="1:85" ht="14.25" thickBot="1">
      <c r="A134" s="100" t="s">
        <v>394</v>
      </c>
      <c r="B134" s="101" t="s">
        <v>457</v>
      </c>
      <c r="C134" s="102" t="s">
        <v>414</v>
      </c>
      <c r="D134" s="103">
        <v>0.45833333333333331</v>
      </c>
      <c r="E134" s="104" t="s">
        <v>99</v>
      </c>
      <c r="F134" s="105">
        <v>0.05</v>
      </c>
      <c r="G134" s="106">
        <v>6.5</v>
      </c>
      <c r="H134" s="106">
        <v>11.5</v>
      </c>
      <c r="I134" s="101"/>
      <c r="J134" s="101"/>
      <c r="K134" s="101" t="s">
        <v>402</v>
      </c>
      <c r="L134" s="101" t="s">
        <v>399</v>
      </c>
      <c r="M134" s="101" t="s">
        <v>134</v>
      </c>
      <c r="N134" s="101"/>
      <c r="O134" s="106" t="s">
        <v>218</v>
      </c>
      <c r="P134" s="106"/>
      <c r="Q134" s="106"/>
      <c r="R134" s="101"/>
      <c r="S134" s="106"/>
      <c r="T134" s="101"/>
      <c r="U134" s="101"/>
      <c r="V134" s="101"/>
      <c r="W134" s="101"/>
      <c r="X134" s="101"/>
      <c r="Y134" s="106">
        <v>8</v>
      </c>
      <c r="Z134" s="106">
        <v>0.5</v>
      </c>
      <c r="AA134" s="105"/>
      <c r="AB134" s="107">
        <v>4</v>
      </c>
      <c r="AC134" s="106">
        <v>11.3</v>
      </c>
      <c r="AD134" s="108"/>
      <c r="AE134" s="109"/>
      <c r="AF134" s="105"/>
      <c r="AG134" s="105"/>
      <c r="AH134" s="101"/>
      <c r="AI134" s="101"/>
      <c r="AJ134" s="101"/>
      <c r="AK134" s="101"/>
      <c r="AL134" s="109"/>
      <c r="AM134" s="101"/>
      <c r="AN134" s="101"/>
      <c r="AO134" s="101"/>
      <c r="AP134" s="101"/>
      <c r="AQ134" s="101"/>
      <c r="AR134" s="101"/>
      <c r="AS134" s="106"/>
      <c r="AT134" s="101"/>
      <c r="AU134" s="101"/>
      <c r="AV134" s="101"/>
      <c r="AW134" s="101"/>
      <c r="AX134" s="101"/>
      <c r="AY134" s="101"/>
      <c r="AZ134" s="101"/>
      <c r="BA134" s="106"/>
      <c r="BB134" s="105"/>
      <c r="BC134" s="101"/>
      <c r="BD134" s="101"/>
      <c r="BE134" s="109"/>
      <c r="BF134" s="105"/>
      <c r="BG134" s="108"/>
      <c r="BH134" s="108"/>
      <c r="BI134" s="106"/>
      <c r="BJ134" s="101"/>
      <c r="BK134" s="101"/>
      <c r="BL134" s="101"/>
      <c r="BM134" s="101"/>
      <c r="BN134" s="101"/>
      <c r="BO134" s="101"/>
      <c r="BP134" s="101"/>
      <c r="BQ134" s="101"/>
      <c r="BR134" s="101"/>
      <c r="BS134" s="101"/>
      <c r="BT134" s="101"/>
      <c r="BU134" s="101"/>
      <c r="BV134" s="101"/>
      <c r="BW134" s="101"/>
      <c r="BX134" s="101"/>
      <c r="BY134" s="101"/>
      <c r="BZ134" s="101"/>
      <c r="CA134" s="101"/>
      <c r="CB134" s="101"/>
      <c r="CC134" s="101"/>
      <c r="CD134" s="101"/>
      <c r="CE134" s="101"/>
      <c r="CF134" s="101"/>
      <c r="CG134" s="101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CG62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0.5" style="35" bestFit="1" customWidth="1"/>
    <col min="2" max="2" width="18" style="13" customWidth="1"/>
    <col min="3" max="3" width="15.5" style="13" customWidth="1"/>
    <col min="4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458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201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119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216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459</v>
      </c>
      <c r="B3" s="13" t="s">
        <v>460</v>
      </c>
      <c r="C3" s="13" t="s">
        <v>461</v>
      </c>
      <c r="D3" s="110" t="s">
        <v>462</v>
      </c>
      <c r="E3" s="368" t="s">
        <v>463</v>
      </c>
      <c r="F3" s="391">
        <v>0.02</v>
      </c>
      <c r="G3" s="392">
        <v>24</v>
      </c>
      <c r="H3" s="392">
        <v>21.1</v>
      </c>
      <c r="K3" s="393" t="s">
        <v>217</v>
      </c>
      <c r="L3" s="393" t="s">
        <v>464</v>
      </c>
      <c r="M3" s="394" t="s">
        <v>465</v>
      </c>
      <c r="O3" s="393" t="s">
        <v>466</v>
      </c>
      <c r="Y3" s="392">
        <v>8.4</v>
      </c>
      <c r="Z3" s="392">
        <v>0.5</v>
      </c>
      <c r="AA3" s="392">
        <v>2.6</v>
      </c>
      <c r="AB3" s="393" t="s">
        <v>467</v>
      </c>
      <c r="AC3" s="392">
        <v>11</v>
      </c>
      <c r="AD3" s="395">
        <v>3300</v>
      </c>
      <c r="AR3" s="396"/>
      <c r="AS3" s="392">
        <v>2.6</v>
      </c>
      <c r="AX3" s="396">
        <v>9.4E-2</v>
      </c>
      <c r="BA3" s="393">
        <v>18</v>
      </c>
    </row>
    <row r="4" spans="1:85">
      <c r="A4" s="35" t="s">
        <v>459</v>
      </c>
      <c r="B4" s="13" t="s">
        <v>460</v>
      </c>
      <c r="C4" s="13" t="s">
        <v>468</v>
      </c>
      <c r="D4" s="110" t="s">
        <v>469</v>
      </c>
      <c r="E4" s="397" t="s">
        <v>397</v>
      </c>
      <c r="F4" s="391">
        <v>0.01</v>
      </c>
      <c r="G4" s="392">
        <v>32.799999999999997</v>
      </c>
      <c r="H4" s="392">
        <v>26.4</v>
      </c>
      <c r="K4" s="393" t="s">
        <v>217</v>
      </c>
      <c r="L4" s="393" t="s">
        <v>464</v>
      </c>
      <c r="M4" s="394" t="s">
        <v>470</v>
      </c>
      <c r="O4" s="393" t="s">
        <v>466</v>
      </c>
      <c r="Y4" s="392">
        <v>8.4</v>
      </c>
      <c r="Z4" s="392">
        <v>1.6</v>
      </c>
      <c r="AA4" s="392">
        <v>3</v>
      </c>
      <c r="AB4" s="393" t="s">
        <v>471</v>
      </c>
      <c r="AC4" s="392">
        <v>9.4</v>
      </c>
      <c r="AD4" s="395">
        <v>70000</v>
      </c>
      <c r="AR4" s="396"/>
      <c r="AS4" s="392">
        <v>2.7</v>
      </c>
      <c r="AX4" s="391">
        <v>0.1</v>
      </c>
      <c r="BA4" s="393">
        <v>20</v>
      </c>
    </row>
    <row r="5" spans="1:85">
      <c r="A5" s="35" t="s">
        <v>459</v>
      </c>
      <c r="B5" s="13" t="s">
        <v>460</v>
      </c>
      <c r="C5" s="13" t="s">
        <v>472</v>
      </c>
      <c r="D5" s="110" t="s">
        <v>473</v>
      </c>
      <c r="E5" s="397" t="s">
        <v>397</v>
      </c>
      <c r="F5" s="391">
        <v>0.01</v>
      </c>
      <c r="G5" s="392">
        <v>26.1</v>
      </c>
      <c r="H5" s="392">
        <v>24</v>
      </c>
      <c r="K5" s="393" t="s">
        <v>474</v>
      </c>
      <c r="L5" s="393" t="s">
        <v>464</v>
      </c>
      <c r="M5" s="394" t="s">
        <v>475</v>
      </c>
      <c r="O5" s="393" t="s">
        <v>466</v>
      </c>
      <c r="Y5" s="392">
        <v>8.3000000000000007</v>
      </c>
      <c r="Z5" s="392">
        <v>0.8</v>
      </c>
      <c r="AA5" s="392">
        <v>2.6</v>
      </c>
      <c r="AB5" s="393" t="s">
        <v>467</v>
      </c>
      <c r="AC5" s="392">
        <v>8.6999999999999993</v>
      </c>
      <c r="AD5" s="395">
        <v>330000</v>
      </c>
      <c r="AR5" s="396"/>
      <c r="AS5" s="392">
        <v>2.2000000000000002</v>
      </c>
      <c r="AX5" s="391">
        <v>0.1</v>
      </c>
      <c r="BA5" s="393">
        <v>17</v>
      </c>
    </row>
    <row r="6" spans="1:85">
      <c r="A6" s="35" t="s">
        <v>459</v>
      </c>
      <c r="B6" s="13" t="s">
        <v>460</v>
      </c>
      <c r="C6" s="13" t="s">
        <v>476</v>
      </c>
      <c r="D6" s="110" t="s">
        <v>477</v>
      </c>
      <c r="E6" s="397" t="s">
        <v>397</v>
      </c>
      <c r="F6" s="391">
        <v>0.02</v>
      </c>
      <c r="G6" s="392">
        <v>16</v>
      </c>
      <c r="H6" s="392">
        <v>17.100000000000001</v>
      </c>
      <c r="K6" s="393" t="s">
        <v>217</v>
      </c>
      <c r="L6" s="393" t="s">
        <v>464</v>
      </c>
      <c r="M6" s="394" t="s">
        <v>478</v>
      </c>
      <c r="O6" s="393" t="s">
        <v>466</v>
      </c>
      <c r="Y6" s="392">
        <v>8.1999999999999993</v>
      </c>
      <c r="Z6" s="392">
        <v>0.6</v>
      </c>
      <c r="AA6" s="392">
        <v>2.2999999999999998</v>
      </c>
      <c r="AB6" s="393" t="s">
        <v>479</v>
      </c>
      <c r="AC6" s="392">
        <v>9.1999999999999993</v>
      </c>
      <c r="AD6" s="395">
        <v>170000</v>
      </c>
      <c r="AR6" s="396"/>
      <c r="AS6" s="392">
        <v>3.2</v>
      </c>
      <c r="AX6" s="396">
        <v>7.0999999999999994E-2</v>
      </c>
      <c r="BA6" s="393">
        <v>21</v>
      </c>
    </row>
    <row r="7" spans="1:85">
      <c r="A7" s="35" t="s">
        <v>459</v>
      </c>
      <c r="B7" s="13" t="s">
        <v>460</v>
      </c>
      <c r="C7" s="13" t="s">
        <v>480</v>
      </c>
      <c r="D7" s="110" t="s">
        <v>481</v>
      </c>
      <c r="E7" s="397" t="s">
        <v>397</v>
      </c>
      <c r="F7" s="391">
        <v>0.01</v>
      </c>
      <c r="G7" s="392">
        <v>15.2</v>
      </c>
      <c r="H7" s="392">
        <v>13.2</v>
      </c>
      <c r="K7" s="393" t="s">
        <v>217</v>
      </c>
      <c r="L7" s="393" t="s">
        <v>464</v>
      </c>
      <c r="M7" s="394" t="s">
        <v>478</v>
      </c>
      <c r="O7" s="393" t="s">
        <v>466</v>
      </c>
      <c r="Y7" s="392">
        <v>8.1</v>
      </c>
      <c r="Z7" s="392">
        <v>1.3</v>
      </c>
      <c r="AA7" s="392">
        <v>2.6</v>
      </c>
      <c r="AB7" s="393" t="s">
        <v>467</v>
      </c>
      <c r="AC7" s="392">
        <v>9.8000000000000007</v>
      </c>
      <c r="AD7" s="395">
        <v>28000</v>
      </c>
      <c r="AR7" s="396"/>
      <c r="AS7" s="392">
        <v>3.4</v>
      </c>
      <c r="AX7" s="391">
        <v>0.13</v>
      </c>
      <c r="BA7" s="393">
        <v>19</v>
      </c>
    </row>
    <row r="8" spans="1:85">
      <c r="A8" s="35" t="s">
        <v>459</v>
      </c>
      <c r="B8" s="13" t="s">
        <v>460</v>
      </c>
      <c r="C8" s="13" t="s">
        <v>482</v>
      </c>
      <c r="D8" s="110" t="s">
        <v>483</v>
      </c>
      <c r="E8" s="397" t="s">
        <v>141</v>
      </c>
      <c r="F8" s="391">
        <v>0.02</v>
      </c>
      <c r="G8" s="392">
        <v>8.8000000000000007</v>
      </c>
      <c r="H8" s="392">
        <v>10.4</v>
      </c>
      <c r="K8" s="393" t="s">
        <v>217</v>
      </c>
      <c r="L8" s="393" t="s">
        <v>464</v>
      </c>
      <c r="M8" s="394" t="s">
        <v>470</v>
      </c>
      <c r="O8" s="393" t="s">
        <v>466</v>
      </c>
      <c r="Y8" s="392">
        <v>8.1999999999999993</v>
      </c>
      <c r="Z8" s="392">
        <v>1.1000000000000001</v>
      </c>
      <c r="AA8" s="392">
        <v>2.2999999999999998</v>
      </c>
      <c r="AB8" s="393" t="s">
        <v>479</v>
      </c>
      <c r="AC8" s="392">
        <v>10.9</v>
      </c>
      <c r="AD8" s="395">
        <v>35000</v>
      </c>
      <c r="AR8" s="396"/>
      <c r="AS8" s="392">
        <v>2.8</v>
      </c>
      <c r="AX8" s="396">
        <v>9.1999999999999998E-2</v>
      </c>
      <c r="BA8" s="393">
        <v>19</v>
      </c>
    </row>
    <row r="9" spans="1:85">
      <c r="A9" s="35" t="s">
        <v>459</v>
      </c>
      <c r="B9" s="13" t="s">
        <v>484</v>
      </c>
      <c r="C9" s="13" t="s">
        <v>485</v>
      </c>
      <c r="D9" s="110" t="s">
        <v>486</v>
      </c>
      <c r="E9" s="397" t="s">
        <v>463</v>
      </c>
      <c r="F9" s="391">
        <v>0.26</v>
      </c>
      <c r="G9" s="392">
        <v>20.3</v>
      </c>
      <c r="H9" s="392">
        <v>24.5</v>
      </c>
      <c r="K9" s="393" t="s">
        <v>487</v>
      </c>
      <c r="L9" s="393" t="s">
        <v>464</v>
      </c>
      <c r="M9" s="394">
        <v>73.5</v>
      </c>
      <c r="O9" s="393" t="s">
        <v>466</v>
      </c>
      <c r="Y9" s="392">
        <v>8.9</v>
      </c>
      <c r="Z9" s="392">
        <v>1.3</v>
      </c>
      <c r="AA9" s="392">
        <v>4.7</v>
      </c>
      <c r="AB9" s="393">
        <v>4</v>
      </c>
      <c r="AC9" s="392">
        <v>11.1</v>
      </c>
      <c r="AD9" s="395">
        <v>4900</v>
      </c>
      <c r="AR9" s="396"/>
      <c r="AS9" s="392">
        <v>1.2</v>
      </c>
      <c r="AX9" s="391">
        <v>0.19</v>
      </c>
      <c r="BA9" s="393">
        <v>23</v>
      </c>
    </row>
    <row r="10" spans="1:85">
      <c r="A10" s="35" t="s">
        <v>459</v>
      </c>
      <c r="B10" s="13" t="s">
        <v>484</v>
      </c>
      <c r="C10" s="13" t="s">
        <v>488</v>
      </c>
      <c r="D10" s="110" t="s">
        <v>489</v>
      </c>
      <c r="E10" s="397" t="s">
        <v>397</v>
      </c>
      <c r="F10" s="391">
        <v>0.16</v>
      </c>
      <c r="G10" s="392">
        <v>28.8</v>
      </c>
      <c r="H10" s="392">
        <v>29.5</v>
      </c>
      <c r="K10" s="393" t="s">
        <v>217</v>
      </c>
      <c r="L10" s="393" t="s">
        <v>464</v>
      </c>
      <c r="M10" s="394" t="s">
        <v>478</v>
      </c>
      <c r="O10" s="393" t="s">
        <v>466</v>
      </c>
      <c r="Y10" s="392">
        <v>9</v>
      </c>
      <c r="Z10" s="392">
        <v>1</v>
      </c>
      <c r="AA10" s="392">
        <v>4.0999999999999996</v>
      </c>
      <c r="AB10" s="393" t="s">
        <v>467</v>
      </c>
      <c r="AC10" s="392">
        <v>15</v>
      </c>
      <c r="AD10" s="395">
        <v>70000</v>
      </c>
      <c r="AR10" s="396"/>
      <c r="AS10" s="391">
        <v>0.82</v>
      </c>
      <c r="AX10" s="391">
        <v>0.21</v>
      </c>
      <c r="BA10" s="393">
        <v>24</v>
      </c>
    </row>
    <row r="11" spans="1:85">
      <c r="A11" s="35" t="s">
        <v>459</v>
      </c>
      <c r="B11" s="13" t="s">
        <v>484</v>
      </c>
      <c r="C11" s="13" t="s">
        <v>472</v>
      </c>
      <c r="D11" s="110" t="s">
        <v>490</v>
      </c>
      <c r="E11" s="397" t="s">
        <v>397</v>
      </c>
      <c r="F11" s="391">
        <v>0.25</v>
      </c>
      <c r="G11" s="392">
        <v>27.5</v>
      </c>
      <c r="H11" s="392">
        <v>30.4</v>
      </c>
      <c r="K11" s="393" t="s">
        <v>487</v>
      </c>
      <c r="L11" s="393" t="s">
        <v>464</v>
      </c>
      <c r="M11" s="394" t="s">
        <v>470</v>
      </c>
      <c r="O11" s="393" t="s">
        <v>466</v>
      </c>
      <c r="Y11" s="392">
        <v>9.4</v>
      </c>
      <c r="Z11" s="392">
        <v>0.5</v>
      </c>
      <c r="AA11" s="392">
        <v>4.4000000000000004</v>
      </c>
      <c r="AB11" s="393">
        <v>1</v>
      </c>
      <c r="AC11" s="392">
        <v>16.8</v>
      </c>
      <c r="AD11" s="395">
        <v>46000</v>
      </c>
      <c r="AR11" s="396"/>
      <c r="AS11" s="391">
        <v>0.78</v>
      </c>
      <c r="AX11" s="391">
        <v>0.2</v>
      </c>
      <c r="BA11" s="393">
        <v>20</v>
      </c>
    </row>
    <row r="12" spans="1:85">
      <c r="A12" s="35" t="s">
        <v>459</v>
      </c>
      <c r="B12" s="13" t="s">
        <v>484</v>
      </c>
      <c r="C12" s="13" t="s">
        <v>491</v>
      </c>
      <c r="D12" s="110" t="s">
        <v>492</v>
      </c>
      <c r="E12" s="397" t="s">
        <v>397</v>
      </c>
      <c r="F12" s="391">
        <v>0.46</v>
      </c>
      <c r="G12" s="392">
        <v>15.6</v>
      </c>
      <c r="H12" s="392">
        <v>16.5</v>
      </c>
      <c r="K12" s="393" t="s">
        <v>217</v>
      </c>
      <c r="L12" s="393" t="s">
        <v>464</v>
      </c>
      <c r="M12" s="394">
        <v>96</v>
      </c>
      <c r="O12" s="393" t="s">
        <v>466</v>
      </c>
      <c r="Y12" s="392">
        <v>8.3000000000000007</v>
      </c>
      <c r="Z12" s="392">
        <v>0.8</v>
      </c>
      <c r="AA12" s="392">
        <v>2.8</v>
      </c>
      <c r="AB12" s="393">
        <v>1</v>
      </c>
      <c r="AC12" s="392">
        <v>10.7</v>
      </c>
      <c r="AD12" s="395">
        <v>170000</v>
      </c>
      <c r="AR12" s="396"/>
      <c r="AS12" s="392">
        <v>2.2999999999999998</v>
      </c>
      <c r="AX12" s="391">
        <v>0.12</v>
      </c>
      <c r="BA12" s="393">
        <v>22</v>
      </c>
    </row>
    <row r="13" spans="1:85">
      <c r="A13" s="35" t="s">
        <v>459</v>
      </c>
      <c r="B13" s="13" t="s">
        <v>484</v>
      </c>
      <c r="C13" s="13" t="s">
        <v>493</v>
      </c>
      <c r="D13" s="110" t="s">
        <v>494</v>
      </c>
      <c r="E13" s="397" t="s">
        <v>141</v>
      </c>
      <c r="F13" s="391">
        <v>0.21</v>
      </c>
      <c r="G13" s="392">
        <v>15</v>
      </c>
      <c r="H13" s="392">
        <v>12.3</v>
      </c>
      <c r="K13" s="393" t="s">
        <v>146</v>
      </c>
      <c r="L13" s="393" t="s">
        <v>464</v>
      </c>
      <c r="M13" s="394">
        <v>83</v>
      </c>
      <c r="O13" s="393" t="s">
        <v>466</v>
      </c>
      <c r="Y13" s="392">
        <v>8.9</v>
      </c>
      <c r="Z13" s="392">
        <v>1.6</v>
      </c>
      <c r="AA13" s="392">
        <v>4.5</v>
      </c>
      <c r="AB13" s="393">
        <v>3</v>
      </c>
      <c r="AC13" s="392">
        <v>18.8</v>
      </c>
      <c r="AD13" s="395">
        <v>7000</v>
      </c>
      <c r="AR13" s="396"/>
      <c r="AS13" s="392">
        <v>2</v>
      </c>
      <c r="AX13" s="391">
        <v>0.24</v>
      </c>
      <c r="BA13" s="393">
        <v>24</v>
      </c>
    </row>
    <row r="14" spans="1:85">
      <c r="A14" s="35" t="s">
        <v>459</v>
      </c>
      <c r="B14" s="13" t="s">
        <v>484</v>
      </c>
      <c r="C14" s="13" t="s">
        <v>495</v>
      </c>
      <c r="D14" s="110" t="s">
        <v>496</v>
      </c>
      <c r="E14" s="397" t="s">
        <v>141</v>
      </c>
      <c r="F14" s="391">
        <v>0.19</v>
      </c>
      <c r="G14" s="392">
        <v>9</v>
      </c>
      <c r="H14" s="392">
        <v>11.8</v>
      </c>
      <c r="K14" s="393" t="s">
        <v>146</v>
      </c>
      <c r="L14" s="393" t="s">
        <v>464</v>
      </c>
      <c r="M14" s="394" t="s">
        <v>475</v>
      </c>
      <c r="O14" s="393" t="s">
        <v>466</v>
      </c>
      <c r="Y14" s="392">
        <v>9</v>
      </c>
      <c r="Z14" s="392">
        <v>1.5</v>
      </c>
      <c r="AA14" s="392">
        <v>3.9</v>
      </c>
      <c r="AB14" s="393">
        <v>1</v>
      </c>
      <c r="AC14" s="392">
        <v>18.399999999999999</v>
      </c>
      <c r="AD14" s="395">
        <v>22000</v>
      </c>
      <c r="AR14" s="396"/>
      <c r="AS14" s="392">
        <v>2.2000000000000002</v>
      </c>
      <c r="AX14" s="391">
        <v>0.2</v>
      </c>
      <c r="BA14" s="393">
        <v>23</v>
      </c>
    </row>
    <row r="15" spans="1:85">
      <c r="A15" s="35" t="s">
        <v>459</v>
      </c>
      <c r="B15" s="13" t="s">
        <v>497</v>
      </c>
      <c r="C15" s="13" t="s">
        <v>485</v>
      </c>
      <c r="D15" s="110" t="s">
        <v>498</v>
      </c>
      <c r="E15" s="397" t="s">
        <v>463</v>
      </c>
      <c r="F15" s="391">
        <v>7.0000000000000007E-2</v>
      </c>
      <c r="G15" s="392">
        <v>19.899999999999999</v>
      </c>
      <c r="H15" s="392">
        <v>24.8</v>
      </c>
      <c r="K15" s="393" t="s">
        <v>487</v>
      </c>
      <c r="L15" s="393" t="s">
        <v>464</v>
      </c>
      <c r="M15" s="394">
        <v>76</v>
      </c>
      <c r="O15" s="393" t="s">
        <v>466</v>
      </c>
      <c r="Y15" s="392">
        <v>9</v>
      </c>
      <c r="Z15" s="392">
        <v>1.7</v>
      </c>
      <c r="AA15" s="392">
        <v>5</v>
      </c>
      <c r="AB15" s="393">
        <v>3</v>
      </c>
      <c r="AC15" s="392">
        <v>13.5</v>
      </c>
      <c r="AD15" s="395">
        <v>7000</v>
      </c>
      <c r="AR15" s="396"/>
      <c r="AS15" s="392">
        <v>1.5</v>
      </c>
      <c r="AX15" s="391">
        <v>0.18</v>
      </c>
      <c r="BA15" s="393">
        <v>18</v>
      </c>
    </row>
    <row r="16" spans="1:85">
      <c r="A16" s="35" t="s">
        <v>459</v>
      </c>
      <c r="B16" s="13" t="s">
        <v>497</v>
      </c>
      <c r="C16" s="13" t="s">
        <v>488</v>
      </c>
      <c r="D16" s="110" t="s">
        <v>499</v>
      </c>
      <c r="E16" s="397" t="s">
        <v>397</v>
      </c>
      <c r="F16" s="391">
        <v>7.0000000000000007E-2</v>
      </c>
      <c r="G16" s="392">
        <v>27</v>
      </c>
      <c r="H16" s="392">
        <v>27.9</v>
      </c>
      <c r="K16" s="393" t="s">
        <v>487</v>
      </c>
      <c r="L16" s="393" t="s">
        <v>464</v>
      </c>
      <c r="M16" s="394" t="s">
        <v>470</v>
      </c>
      <c r="O16" s="393" t="s">
        <v>466</v>
      </c>
      <c r="Y16" s="392">
        <v>8.4</v>
      </c>
      <c r="Z16" s="392">
        <v>1.4</v>
      </c>
      <c r="AA16" s="392">
        <v>6.2</v>
      </c>
      <c r="AB16" s="393">
        <v>2</v>
      </c>
      <c r="AC16" s="392">
        <v>10.4</v>
      </c>
      <c r="AD16" s="395">
        <v>49000</v>
      </c>
      <c r="AR16" s="396"/>
      <c r="AS16" s="392">
        <v>1.1000000000000001</v>
      </c>
      <c r="AX16" s="391">
        <v>0.31</v>
      </c>
      <c r="BA16" s="393">
        <v>23</v>
      </c>
    </row>
    <row r="17" spans="1:53">
      <c r="A17" s="35" t="s">
        <v>459</v>
      </c>
      <c r="B17" s="13" t="s">
        <v>497</v>
      </c>
      <c r="C17" s="13" t="s">
        <v>472</v>
      </c>
      <c r="D17" s="110" t="s">
        <v>500</v>
      </c>
      <c r="E17" s="397" t="s">
        <v>397</v>
      </c>
      <c r="F17" s="391">
        <v>0</v>
      </c>
      <c r="G17" s="392">
        <v>27.2</v>
      </c>
      <c r="H17" s="392">
        <v>26.9</v>
      </c>
      <c r="K17" s="393" t="s">
        <v>487</v>
      </c>
      <c r="L17" s="393" t="s">
        <v>464</v>
      </c>
      <c r="M17" s="394">
        <v>97</v>
      </c>
      <c r="O17" s="393" t="s">
        <v>466</v>
      </c>
      <c r="Y17" s="392">
        <v>8.6999999999999993</v>
      </c>
      <c r="Z17" s="392">
        <v>1.2</v>
      </c>
      <c r="AA17" s="392">
        <v>6.4</v>
      </c>
      <c r="AB17" s="393">
        <v>1</v>
      </c>
      <c r="AC17" s="392">
        <v>13.4</v>
      </c>
      <c r="AD17" s="395">
        <v>49000</v>
      </c>
      <c r="AR17" s="396"/>
      <c r="AS17" s="392">
        <v>1.1000000000000001</v>
      </c>
      <c r="AX17" s="391">
        <v>0.31</v>
      </c>
      <c r="BA17" s="393">
        <v>21</v>
      </c>
    </row>
    <row r="18" spans="1:53">
      <c r="A18" s="35" t="s">
        <v>459</v>
      </c>
      <c r="B18" s="13" t="s">
        <v>497</v>
      </c>
      <c r="C18" s="13" t="s">
        <v>476</v>
      </c>
      <c r="D18" s="110" t="s">
        <v>501</v>
      </c>
      <c r="E18" s="397" t="s">
        <v>397</v>
      </c>
      <c r="F18" s="391">
        <v>0.28999999999999998</v>
      </c>
      <c r="G18" s="392">
        <v>14.7</v>
      </c>
      <c r="H18" s="392">
        <v>15</v>
      </c>
      <c r="K18" s="393" t="s">
        <v>502</v>
      </c>
      <c r="L18" s="393" t="s">
        <v>464</v>
      </c>
      <c r="M18" s="394">
        <v>43</v>
      </c>
      <c r="O18" s="393" t="s">
        <v>466</v>
      </c>
      <c r="Y18" s="392">
        <v>8.1999999999999993</v>
      </c>
      <c r="Z18" s="392">
        <v>1</v>
      </c>
      <c r="AA18" s="392">
        <v>3.8</v>
      </c>
      <c r="AB18" s="393">
        <v>8</v>
      </c>
      <c r="AC18" s="392">
        <v>9.9</v>
      </c>
      <c r="AD18" s="395">
        <v>49000</v>
      </c>
      <c r="AR18" s="396"/>
      <c r="AS18" s="392">
        <v>2.5</v>
      </c>
      <c r="AX18" s="391">
        <v>0.13</v>
      </c>
      <c r="BA18" s="393">
        <v>23</v>
      </c>
    </row>
    <row r="19" spans="1:53">
      <c r="A19" s="35" t="s">
        <v>459</v>
      </c>
      <c r="B19" s="13" t="s">
        <v>497</v>
      </c>
      <c r="C19" s="13" t="s">
        <v>493</v>
      </c>
      <c r="D19" s="110" t="s">
        <v>503</v>
      </c>
      <c r="E19" s="397" t="s">
        <v>397</v>
      </c>
      <c r="F19" s="391">
        <v>0.1</v>
      </c>
      <c r="G19" s="392">
        <v>15</v>
      </c>
      <c r="H19" s="392">
        <v>9.4</v>
      </c>
      <c r="K19" s="393" t="s">
        <v>146</v>
      </c>
      <c r="L19" s="393" t="s">
        <v>464</v>
      </c>
      <c r="M19" s="394" t="s">
        <v>478</v>
      </c>
      <c r="O19" s="393" t="s">
        <v>466</v>
      </c>
      <c r="Y19" s="392">
        <v>8.1999999999999993</v>
      </c>
      <c r="Z19" s="392">
        <v>2</v>
      </c>
      <c r="AA19" s="392">
        <v>5.6</v>
      </c>
      <c r="AB19" s="393">
        <v>1</v>
      </c>
      <c r="AC19" s="392">
        <v>13.8</v>
      </c>
      <c r="AD19" s="395">
        <v>13000</v>
      </c>
      <c r="AR19" s="396"/>
      <c r="AS19" s="392">
        <v>3.1</v>
      </c>
      <c r="AX19" s="391">
        <v>0.25</v>
      </c>
      <c r="BA19" s="393">
        <v>35</v>
      </c>
    </row>
    <row r="20" spans="1:53">
      <c r="A20" s="35" t="s">
        <v>459</v>
      </c>
      <c r="B20" s="13" t="s">
        <v>497</v>
      </c>
      <c r="C20" s="13" t="s">
        <v>495</v>
      </c>
      <c r="D20" s="110" t="s">
        <v>504</v>
      </c>
      <c r="E20" s="397" t="s">
        <v>141</v>
      </c>
      <c r="F20" s="391">
        <v>0.08</v>
      </c>
      <c r="G20" s="392">
        <v>8</v>
      </c>
      <c r="H20" s="392">
        <v>10</v>
      </c>
      <c r="K20" s="393" t="s">
        <v>146</v>
      </c>
      <c r="L20" s="393" t="s">
        <v>464</v>
      </c>
      <c r="M20" s="394">
        <v>79</v>
      </c>
      <c r="O20" s="393" t="s">
        <v>466</v>
      </c>
      <c r="Y20" s="392">
        <v>8.5</v>
      </c>
      <c r="Z20" s="392">
        <v>2.1</v>
      </c>
      <c r="AA20" s="392">
        <v>5.0999999999999996</v>
      </c>
      <c r="AB20" s="393">
        <v>3</v>
      </c>
      <c r="AC20" s="392">
        <v>12.6</v>
      </c>
      <c r="AD20" s="395">
        <v>17000</v>
      </c>
      <c r="AR20" s="396"/>
      <c r="AS20" s="392">
        <v>3</v>
      </c>
      <c r="AX20" s="391">
        <v>0.24</v>
      </c>
      <c r="BA20" s="393">
        <v>24</v>
      </c>
    </row>
    <row r="21" spans="1:53">
      <c r="A21" s="35" t="s">
        <v>459</v>
      </c>
      <c r="B21" s="13" t="s">
        <v>505</v>
      </c>
      <c r="C21" s="13" t="s">
        <v>485</v>
      </c>
      <c r="D21" s="110" t="s">
        <v>506</v>
      </c>
      <c r="E21" s="397" t="s">
        <v>463</v>
      </c>
      <c r="F21" s="391">
        <v>0</v>
      </c>
      <c r="G21" s="392">
        <v>22</v>
      </c>
      <c r="H21" s="392">
        <v>24.2</v>
      </c>
      <c r="K21" s="393" t="s">
        <v>507</v>
      </c>
      <c r="L21" s="393" t="s">
        <v>464</v>
      </c>
      <c r="M21" s="394">
        <v>67</v>
      </c>
      <c r="O21" s="393" t="s">
        <v>466</v>
      </c>
      <c r="Y21" s="392">
        <v>9.1</v>
      </c>
      <c r="Z21" s="392">
        <v>1.3</v>
      </c>
      <c r="AA21" s="392">
        <v>5.6</v>
      </c>
      <c r="AB21" s="393">
        <v>4</v>
      </c>
      <c r="AC21" s="392">
        <v>14.7</v>
      </c>
      <c r="AD21" s="395">
        <v>4900</v>
      </c>
      <c r="AR21" s="396"/>
      <c r="AS21" s="398">
        <v>10</v>
      </c>
      <c r="AX21" s="391">
        <v>0.31</v>
      </c>
      <c r="BA21" s="393">
        <v>30</v>
      </c>
    </row>
    <row r="22" spans="1:53">
      <c r="A22" s="35" t="s">
        <v>459</v>
      </c>
      <c r="B22" s="13" t="s">
        <v>505</v>
      </c>
      <c r="C22" s="13" t="s">
        <v>488</v>
      </c>
      <c r="D22" s="110" t="s">
        <v>508</v>
      </c>
      <c r="E22" s="397" t="s">
        <v>397</v>
      </c>
      <c r="F22" s="391">
        <v>0</v>
      </c>
      <c r="G22" s="392">
        <v>29.9</v>
      </c>
      <c r="H22" s="392">
        <v>29</v>
      </c>
      <c r="K22" s="393" t="s">
        <v>509</v>
      </c>
      <c r="L22" s="393" t="s">
        <v>464</v>
      </c>
      <c r="M22" s="394">
        <v>36</v>
      </c>
      <c r="O22" s="393" t="s">
        <v>466</v>
      </c>
      <c r="Y22" s="392">
        <v>8.1999999999999993</v>
      </c>
      <c r="Z22" s="392">
        <v>2.2999999999999998</v>
      </c>
      <c r="AA22" s="392">
        <v>6.4</v>
      </c>
      <c r="AB22" s="393">
        <v>6</v>
      </c>
      <c r="AC22" s="392">
        <v>11.5</v>
      </c>
      <c r="AD22" s="395">
        <v>49000</v>
      </c>
      <c r="AR22" s="396"/>
      <c r="AS22" s="392">
        <v>8.1</v>
      </c>
      <c r="AX22" s="391">
        <v>0.41</v>
      </c>
      <c r="BA22" s="393">
        <v>31</v>
      </c>
    </row>
    <row r="23" spans="1:53">
      <c r="A23" s="35" t="s">
        <v>459</v>
      </c>
      <c r="B23" s="13" t="s">
        <v>505</v>
      </c>
      <c r="C23" s="13" t="s">
        <v>472</v>
      </c>
      <c r="D23" s="110" t="s">
        <v>510</v>
      </c>
      <c r="E23" s="397" t="s">
        <v>397</v>
      </c>
      <c r="F23" s="391">
        <v>0</v>
      </c>
      <c r="G23" s="392">
        <v>29</v>
      </c>
      <c r="H23" s="392">
        <v>29.2</v>
      </c>
      <c r="K23" s="393" t="s">
        <v>511</v>
      </c>
      <c r="L23" s="393" t="s">
        <v>464</v>
      </c>
      <c r="M23" s="394">
        <v>40</v>
      </c>
      <c r="O23" s="393" t="s">
        <v>466</v>
      </c>
      <c r="Y23" s="392">
        <v>8.6999999999999993</v>
      </c>
      <c r="Z23" s="392">
        <v>2.1</v>
      </c>
      <c r="AA23" s="392">
        <v>7.1</v>
      </c>
      <c r="AB23" s="393">
        <v>11</v>
      </c>
      <c r="AC23" s="392">
        <v>14.9</v>
      </c>
      <c r="AD23" s="395">
        <v>220000</v>
      </c>
      <c r="AR23" s="396"/>
      <c r="AS23" s="392">
        <v>8.1</v>
      </c>
      <c r="AX23" s="391">
        <v>0.43</v>
      </c>
      <c r="BA23" s="393">
        <v>78</v>
      </c>
    </row>
    <row r="24" spans="1:53">
      <c r="A24" s="35" t="s">
        <v>459</v>
      </c>
      <c r="B24" s="13" t="s">
        <v>505</v>
      </c>
      <c r="C24" s="13" t="s">
        <v>476</v>
      </c>
      <c r="D24" s="110" t="s">
        <v>512</v>
      </c>
      <c r="E24" s="397" t="s">
        <v>397</v>
      </c>
      <c r="F24" s="391">
        <v>0.16</v>
      </c>
      <c r="G24" s="392">
        <v>18.8</v>
      </c>
      <c r="H24" s="392">
        <v>15.4</v>
      </c>
      <c r="K24" s="393" t="s">
        <v>146</v>
      </c>
      <c r="L24" s="393" t="s">
        <v>464</v>
      </c>
      <c r="M24" s="394">
        <v>52</v>
      </c>
      <c r="O24" s="393" t="s">
        <v>466</v>
      </c>
      <c r="Y24" s="392">
        <v>7.7</v>
      </c>
      <c r="Z24" s="392">
        <v>1.9</v>
      </c>
      <c r="AA24" s="392">
        <v>4</v>
      </c>
      <c r="AB24" s="393">
        <v>6</v>
      </c>
      <c r="AC24" s="392">
        <v>9.6</v>
      </c>
      <c r="AD24" s="395">
        <v>350000</v>
      </c>
      <c r="AR24" s="396"/>
      <c r="AS24" s="392">
        <v>9.8000000000000007</v>
      </c>
      <c r="AX24" s="391">
        <v>0.15</v>
      </c>
      <c r="BA24" s="393">
        <v>29</v>
      </c>
    </row>
    <row r="25" spans="1:53">
      <c r="A25" s="35" t="s">
        <v>459</v>
      </c>
      <c r="B25" s="13" t="s">
        <v>505</v>
      </c>
      <c r="C25" s="13" t="s">
        <v>493</v>
      </c>
      <c r="D25" s="110" t="s">
        <v>513</v>
      </c>
      <c r="E25" s="397" t="s">
        <v>141</v>
      </c>
      <c r="F25" s="391">
        <v>0</v>
      </c>
      <c r="G25" s="392">
        <v>15.3</v>
      </c>
      <c r="H25" s="392">
        <v>12.6</v>
      </c>
      <c r="K25" s="393" t="s">
        <v>153</v>
      </c>
      <c r="L25" s="393" t="s">
        <v>464</v>
      </c>
      <c r="M25" s="394">
        <v>90.5</v>
      </c>
      <c r="O25" s="393" t="s">
        <v>466</v>
      </c>
      <c r="Y25" s="392">
        <v>7.7</v>
      </c>
      <c r="Z25" s="392">
        <v>2.2999999999999998</v>
      </c>
      <c r="AA25" s="392">
        <v>4.5999999999999996</v>
      </c>
      <c r="AB25" s="393">
        <v>2</v>
      </c>
      <c r="AC25" s="392">
        <v>10.199999999999999</v>
      </c>
      <c r="AD25" s="395">
        <v>46000</v>
      </c>
      <c r="AR25" s="396"/>
      <c r="AS25" s="398">
        <v>12</v>
      </c>
      <c r="AX25" s="391">
        <v>0.22</v>
      </c>
      <c r="BA25" s="393">
        <v>37</v>
      </c>
    </row>
    <row r="26" spans="1:53">
      <c r="A26" s="35" t="s">
        <v>459</v>
      </c>
      <c r="B26" s="13" t="s">
        <v>505</v>
      </c>
      <c r="C26" s="13" t="s">
        <v>514</v>
      </c>
      <c r="D26" s="110" t="s">
        <v>515</v>
      </c>
      <c r="E26" s="397" t="s">
        <v>141</v>
      </c>
      <c r="F26" s="391">
        <v>0</v>
      </c>
      <c r="G26" s="392">
        <v>9.5</v>
      </c>
      <c r="H26" s="392">
        <v>11.2</v>
      </c>
      <c r="K26" s="393" t="s">
        <v>146</v>
      </c>
      <c r="L26" s="393" t="s">
        <v>464</v>
      </c>
      <c r="M26" s="394">
        <v>76.5</v>
      </c>
      <c r="O26" s="393" t="s">
        <v>466</v>
      </c>
      <c r="Y26" s="392">
        <v>7.9</v>
      </c>
      <c r="Z26" s="392">
        <v>2.1</v>
      </c>
      <c r="AA26" s="392">
        <v>5.0999999999999996</v>
      </c>
      <c r="AB26" s="393">
        <v>5</v>
      </c>
      <c r="AC26" s="392">
        <v>11.6</v>
      </c>
      <c r="AD26" s="395">
        <v>49000</v>
      </c>
      <c r="AR26" s="396"/>
      <c r="AS26" s="398">
        <v>12</v>
      </c>
      <c r="AX26" s="391">
        <v>0.41</v>
      </c>
      <c r="BA26" s="393">
        <v>31</v>
      </c>
    </row>
    <row r="27" spans="1:53">
      <c r="A27" s="35" t="s">
        <v>459</v>
      </c>
      <c r="B27" s="13" t="s">
        <v>516</v>
      </c>
      <c r="C27" s="13" t="s">
        <v>485</v>
      </c>
      <c r="D27" s="110" t="s">
        <v>517</v>
      </c>
      <c r="E27" s="397" t="s">
        <v>463</v>
      </c>
      <c r="F27" s="391">
        <v>0.01</v>
      </c>
      <c r="G27" s="392">
        <v>24.1</v>
      </c>
      <c r="H27" s="392">
        <v>22.9</v>
      </c>
      <c r="K27" s="393" t="s">
        <v>474</v>
      </c>
      <c r="L27" s="393" t="s">
        <v>464</v>
      </c>
      <c r="M27" s="394" t="s">
        <v>518</v>
      </c>
      <c r="O27" s="393" t="s">
        <v>466</v>
      </c>
      <c r="Y27" s="392">
        <v>8.6</v>
      </c>
      <c r="Z27" s="392">
        <v>0.4</v>
      </c>
      <c r="AA27" s="392">
        <v>3.2</v>
      </c>
      <c r="AB27" s="393">
        <v>2</v>
      </c>
      <c r="AC27" s="392">
        <v>10.6</v>
      </c>
      <c r="AD27" s="395">
        <v>1700</v>
      </c>
      <c r="AR27" s="396"/>
      <c r="AS27" s="391">
        <v>0.95</v>
      </c>
      <c r="AX27" s="396">
        <v>9.9000000000000005E-2</v>
      </c>
      <c r="BA27" s="393">
        <v>17</v>
      </c>
    </row>
    <row r="28" spans="1:53">
      <c r="A28" s="35" t="s">
        <v>459</v>
      </c>
      <c r="B28" s="13" t="s">
        <v>516</v>
      </c>
      <c r="C28" s="13" t="s">
        <v>519</v>
      </c>
      <c r="D28" s="110" t="s">
        <v>520</v>
      </c>
      <c r="E28" s="397" t="s">
        <v>397</v>
      </c>
      <c r="F28" s="391">
        <v>0</v>
      </c>
      <c r="G28" s="392">
        <v>29.2</v>
      </c>
      <c r="H28" s="392">
        <v>31.6</v>
      </c>
      <c r="K28" s="393" t="s">
        <v>487</v>
      </c>
      <c r="L28" s="393" t="s">
        <v>464</v>
      </c>
      <c r="M28" s="394" t="s">
        <v>470</v>
      </c>
      <c r="O28" s="393" t="s">
        <v>466</v>
      </c>
      <c r="Y28" s="392">
        <v>8.6</v>
      </c>
      <c r="Z28" s="392">
        <v>0.8</v>
      </c>
      <c r="AA28" s="392">
        <v>3.9</v>
      </c>
      <c r="AB28" s="393">
        <v>3</v>
      </c>
      <c r="AC28" s="392">
        <v>10</v>
      </c>
      <c r="AD28" s="395">
        <v>35000</v>
      </c>
      <c r="AR28" s="396"/>
      <c r="AS28" s="391">
        <v>0.87</v>
      </c>
      <c r="AX28" s="391">
        <v>0.14000000000000001</v>
      </c>
      <c r="BA28" s="393">
        <v>18</v>
      </c>
    </row>
    <row r="29" spans="1:53">
      <c r="A29" s="35" t="s">
        <v>459</v>
      </c>
      <c r="B29" s="13" t="s">
        <v>516</v>
      </c>
      <c r="C29" s="13" t="s">
        <v>472</v>
      </c>
      <c r="D29" s="110" t="s">
        <v>521</v>
      </c>
      <c r="E29" s="397" t="s">
        <v>397</v>
      </c>
      <c r="F29" s="391">
        <v>0.01</v>
      </c>
      <c r="G29" s="392">
        <v>30.6</v>
      </c>
      <c r="H29" s="392">
        <v>26.5</v>
      </c>
      <c r="K29" s="393" t="s">
        <v>474</v>
      </c>
      <c r="L29" s="393" t="s">
        <v>464</v>
      </c>
      <c r="M29" s="394" t="s">
        <v>470</v>
      </c>
      <c r="O29" s="393" t="s">
        <v>466</v>
      </c>
      <c r="Y29" s="392">
        <v>8.6999999999999993</v>
      </c>
      <c r="Z29" s="392">
        <v>1</v>
      </c>
      <c r="AA29" s="392">
        <v>4.9000000000000004</v>
      </c>
      <c r="AB29" s="393">
        <v>6</v>
      </c>
      <c r="AC29" s="392">
        <v>10.199999999999999</v>
      </c>
      <c r="AD29" s="395">
        <v>220000</v>
      </c>
      <c r="AR29" s="396"/>
      <c r="AS29" s="391">
        <v>0.83</v>
      </c>
      <c r="AX29" s="391">
        <v>0.15</v>
      </c>
      <c r="BA29" s="393">
        <v>17</v>
      </c>
    </row>
    <row r="30" spans="1:53">
      <c r="A30" s="35" t="s">
        <v>459</v>
      </c>
      <c r="B30" s="13" t="s">
        <v>516</v>
      </c>
      <c r="C30" s="13" t="s">
        <v>476</v>
      </c>
      <c r="D30" s="110" t="s">
        <v>477</v>
      </c>
      <c r="E30" s="397" t="s">
        <v>397</v>
      </c>
      <c r="F30" s="391">
        <v>0.53</v>
      </c>
      <c r="G30" s="392">
        <v>17.3</v>
      </c>
      <c r="H30" s="392">
        <v>15.6</v>
      </c>
      <c r="K30" s="393" t="s">
        <v>398</v>
      </c>
      <c r="L30" s="393" t="s">
        <v>464</v>
      </c>
      <c r="M30" s="394">
        <v>44.5</v>
      </c>
      <c r="O30" s="393" t="s">
        <v>466</v>
      </c>
      <c r="Y30" s="392">
        <v>8.3000000000000007</v>
      </c>
      <c r="Z30" s="392">
        <v>0.3</v>
      </c>
      <c r="AA30" s="392">
        <v>2.8</v>
      </c>
      <c r="AB30" s="393">
        <v>36</v>
      </c>
      <c r="AC30" s="392">
        <v>9.9</v>
      </c>
      <c r="AD30" s="395">
        <v>11000</v>
      </c>
      <c r="AR30" s="396"/>
      <c r="AS30" s="392">
        <v>2.2000000000000002</v>
      </c>
      <c r="AX30" s="396">
        <v>6.0999999999999999E-2</v>
      </c>
      <c r="BA30" s="393">
        <v>15</v>
      </c>
    </row>
    <row r="31" spans="1:53">
      <c r="A31" s="35" t="s">
        <v>459</v>
      </c>
      <c r="B31" s="13" t="s">
        <v>516</v>
      </c>
      <c r="C31" s="13" t="s">
        <v>493</v>
      </c>
      <c r="D31" s="110" t="s">
        <v>522</v>
      </c>
      <c r="E31" s="397" t="s">
        <v>141</v>
      </c>
      <c r="F31" s="391">
        <v>0.01</v>
      </c>
      <c r="G31" s="392">
        <v>11.8</v>
      </c>
      <c r="H31" s="392">
        <v>10.199999999999999</v>
      </c>
      <c r="K31" s="393" t="s">
        <v>217</v>
      </c>
      <c r="L31" s="393" t="s">
        <v>464</v>
      </c>
      <c r="M31" s="394" t="s">
        <v>470</v>
      </c>
      <c r="O31" s="393" t="s">
        <v>466</v>
      </c>
      <c r="Y31" s="392">
        <v>8.5</v>
      </c>
      <c r="Z31" s="392">
        <v>1.3</v>
      </c>
      <c r="AA31" s="392">
        <v>3.3</v>
      </c>
      <c r="AB31" s="393" t="s">
        <v>467</v>
      </c>
      <c r="AC31" s="392">
        <v>9.6999999999999993</v>
      </c>
      <c r="AD31" s="395">
        <v>11000</v>
      </c>
      <c r="AR31" s="396"/>
      <c r="AS31" s="392">
        <v>1.3</v>
      </c>
      <c r="AX31" s="391">
        <v>0.11</v>
      </c>
      <c r="BA31" s="393">
        <v>20</v>
      </c>
    </row>
    <row r="32" spans="1:53">
      <c r="A32" s="35" t="s">
        <v>459</v>
      </c>
      <c r="B32" s="13" t="s">
        <v>516</v>
      </c>
      <c r="C32" s="13" t="s">
        <v>514</v>
      </c>
      <c r="D32" s="110" t="s">
        <v>523</v>
      </c>
      <c r="E32" s="397" t="s">
        <v>397</v>
      </c>
      <c r="F32" s="391">
        <v>0.03</v>
      </c>
      <c r="G32" s="392">
        <v>7.8</v>
      </c>
      <c r="H32" s="392">
        <v>8.6</v>
      </c>
      <c r="K32" s="393" t="s">
        <v>217</v>
      </c>
      <c r="L32" s="393" t="s">
        <v>464</v>
      </c>
      <c r="M32" s="394" t="s">
        <v>470</v>
      </c>
      <c r="O32" s="393" t="s">
        <v>466</v>
      </c>
      <c r="Y32" s="392">
        <v>8.4</v>
      </c>
      <c r="Z32" s="392">
        <v>0.5</v>
      </c>
      <c r="AA32" s="392">
        <v>2.9</v>
      </c>
      <c r="AB32" s="393">
        <v>3</v>
      </c>
      <c r="AC32" s="392">
        <v>11.9</v>
      </c>
      <c r="AD32" s="395">
        <v>35000</v>
      </c>
      <c r="AR32" s="396"/>
      <c r="AS32" s="392">
        <v>1.7</v>
      </c>
      <c r="AX32" s="391">
        <v>0.12</v>
      </c>
      <c r="BA32" s="393">
        <v>18</v>
      </c>
    </row>
    <row r="33" spans="1:53">
      <c r="A33" s="35" t="s">
        <v>459</v>
      </c>
      <c r="B33" s="13" t="s">
        <v>524</v>
      </c>
      <c r="C33" s="13" t="s">
        <v>525</v>
      </c>
      <c r="D33" s="110" t="s">
        <v>526</v>
      </c>
      <c r="E33" s="397" t="s">
        <v>463</v>
      </c>
      <c r="F33" s="391">
        <v>0.03</v>
      </c>
      <c r="G33" s="392">
        <v>20.100000000000001</v>
      </c>
      <c r="H33" s="392">
        <v>22.2</v>
      </c>
      <c r="K33" s="393" t="s">
        <v>509</v>
      </c>
      <c r="L33" s="393" t="s">
        <v>464</v>
      </c>
      <c r="M33" s="394">
        <v>97</v>
      </c>
      <c r="O33" s="393" t="s">
        <v>466</v>
      </c>
      <c r="Y33" s="392">
        <v>8</v>
      </c>
      <c r="Z33" s="392">
        <v>2</v>
      </c>
      <c r="AA33" s="392">
        <v>6.1</v>
      </c>
      <c r="AB33" s="393">
        <v>4</v>
      </c>
      <c r="AC33" s="392">
        <v>6.1</v>
      </c>
      <c r="AD33" s="395">
        <v>49000</v>
      </c>
      <c r="AR33" s="396"/>
      <c r="AS33" s="392">
        <v>8.1</v>
      </c>
      <c r="AX33" s="391">
        <v>0.36</v>
      </c>
      <c r="BA33" s="393">
        <v>94</v>
      </c>
    </row>
    <row r="34" spans="1:53">
      <c r="A34" s="35" t="s">
        <v>459</v>
      </c>
      <c r="B34" s="13" t="s">
        <v>524</v>
      </c>
      <c r="C34" s="13" t="s">
        <v>488</v>
      </c>
      <c r="D34" s="110" t="s">
        <v>527</v>
      </c>
      <c r="E34" s="397" t="s">
        <v>397</v>
      </c>
      <c r="F34" s="391">
        <v>0.02</v>
      </c>
      <c r="G34" s="392">
        <v>28.5</v>
      </c>
      <c r="H34" s="392">
        <v>29.6</v>
      </c>
      <c r="K34" s="393" t="s">
        <v>509</v>
      </c>
      <c r="L34" s="393" t="s">
        <v>464</v>
      </c>
      <c r="M34" s="394" t="s">
        <v>470</v>
      </c>
      <c r="O34" s="393" t="s">
        <v>466</v>
      </c>
      <c r="Y34" s="392">
        <v>8</v>
      </c>
      <c r="Z34" s="392">
        <v>2</v>
      </c>
      <c r="AA34" s="392">
        <v>6.1</v>
      </c>
      <c r="AB34" s="393">
        <v>5</v>
      </c>
      <c r="AC34" s="392">
        <v>6.5</v>
      </c>
      <c r="AD34" s="395">
        <v>460000</v>
      </c>
      <c r="AR34" s="396"/>
      <c r="AS34" s="392">
        <v>7.9</v>
      </c>
      <c r="AX34" s="391">
        <v>0.3</v>
      </c>
      <c r="BA34" s="393">
        <v>190</v>
      </c>
    </row>
    <row r="35" spans="1:53">
      <c r="A35" s="35" t="s">
        <v>459</v>
      </c>
      <c r="B35" s="13" t="s">
        <v>524</v>
      </c>
      <c r="C35" s="13" t="s">
        <v>528</v>
      </c>
      <c r="D35" s="110" t="s">
        <v>496</v>
      </c>
      <c r="E35" s="397" t="s">
        <v>397</v>
      </c>
      <c r="F35" s="391">
        <v>0.1</v>
      </c>
      <c r="G35" s="392">
        <v>26.9</v>
      </c>
      <c r="H35" s="392">
        <v>29.8</v>
      </c>
      <c r="K35" s="393" t="s">
        <v>529</v>
      </c>
      <c r="L35" s="393" t="s">
        <v>464</v>
      </c>
      <c r="M35" s="394">
        <v>46.5</v>
      </c>
      <c r="O35" s="393" t="s">
        <v>466</v>
      </c>
      <c r="Y35" s="392">
        <v>7.9</v>
      </c>
      <c r="Z35" s="392">
        <v>1.9</v>
      </c>
      <c r="AA35" s="392">
        <v>4.8</v>
      </c>
      <c r="AB35" s="393">
        <v>14</v>
      </c>
      <c r="AC35" s="392">
        <v>6</v>
      </c>
      <c r="AD35" s="395">
        <v>490000</v>
      </c>
      <c r="AR35" s="396"/>
      <c r="AS35" s="392">
        <v>1.8</v>
      </c>
      <c r="AX35" s="391">
        <v>0.28999999999999998</v>
      </c>
      <c r="BA35" s="393">
        <v>9600</v>
      </c>
    </row>
    <row r="36" spans="1:53">
      <c r="A36" s="35" t="s">
        <v>459</v>
      </c>
      <c r="B36" s="13" t="s">
        <v>524</v>
      </c>
      <c r="C36" s="13" t="s">
        <v>476</v>
      </c>
      <c r="D36" s="110" t="s">
        <v>530</v>
      </c>
      <c r="E36" s="397" t="s">
        <v>397</v>
      </c>
      <c r="F36" s="391">
        <v>0.42</v>
      </c>
      <c r="G36" s="392">
        <v>14.9</v>
      </c>
      <c r="H36" s="392">
        <v>15.5</v>
      </c>
      <c r="K36" s="393" t="s">
        <v>151</v>
      </c>
      <c r="L36" s="393" t="s">
        <v>464</v>
      </c>
      <c r="M36" s="394">
        <v>39.5</v>
      </c>
      <c r="O36" s="393" t="s">
        <v>466</v>
      </c>
      <c r="Y36" s="392">
        <v>7.7</v>
      </c>
      <c r="Z36" s="392">
        <v>2.4</v>
      </c>
      <c r="AA36" s="392">
        <v>6.8</v>
      </c>
      <c r="AB36" s="393">
        <v>48</v>
      </c>
      <c r="AC36" s="392">
        <v>8.6</v>
      </c>
      <c r="AD36" s="395">
        <v>220000</v>
      </c>
      <c r="AR36" s="396"/>
      <c r="AS36" s="398">
        <v>19</v>
      </c>
      <c r="AX36" s="391">
        <v>0.33</v>
      </c>
      <c r="BA36" s="393">
        <v>45</v>
      </c>
    </row>
    <row r="37" spans="1:53">
      <c r="A37" s="35" t="s">
        <v>459</v>
      </c>
      <c r="B37" s="13" t="s">
        <v>524</v>
      </c>
      <c r="C37" s="13" t="s">
        <v>493</v>
      </c>
      <c r="D37" s="110" t="s">
        <v>531</v>
      </c>
      <c r="E37" s="397" t="s">
        <v>141</v>
      </c>
      <c r="F37" s="391">
        <v>0</v>
      </c>
      <c r="G37" s="392">
        <v>13.2</v>
      </c>
      <c r="H37" s="392">
        <v>13</v>
      </c>
      <c r="K37" s="393" t="s">
        <v>146</v>
      </c>
      <c r="L37" s="393" t="s">
        <v>464</v>
      </c>
      <c r="M37" s="394">
        <v>90</v>
      </c>
      <c r="O37" s="393" t="s">
        <v>466</v>
      </c>
      <c r="Y37" s="392">
        <v>7.9</v>
      </c>
      <c r="Z37" s="392">
        <v>5.6</v>
      </c>
      <c r="AA37" s="392">
        <v>7.1</v>
      </c>
      <c r="AB37" s="393">
        <v>7</v>
      </c>
      <c r="AC37" s="392">
        <v>8.6999999999999993</v>
      </c>
      <c r="AD37" s="395">
        <v>35000</v>
      </c>
      <c r="AR37" s="396"/>
      <c r="AS37" s="398">
        <v>14</v>
      </c>
      <c r="AX37" s="391">
        <v>0.44</v>
      </c>
      <c r="BA37" s="393">
        <v>100</v>
      </c>
    </row>
    <row r="38" spans="1:53">
      <c r="A38" s="35" t="s">
        <v>459</v>
      </c>
      <c r="B38" s="13" t="s">
        <v>524</v>
      </c>
      <c r="C38" s="13" t="s">
        <v>514</v>
      </c>
      <c r="D38" s="110" t="s">
        <v>532</v>
      </c>
      <c r="E38" s="397" t="s">
        <v>141</v>
      </c>
      <c r="F38" s="391">
        <v>0.02</v>
      </c>
      <c r="G38" s="392">
        <v>7.2</v>
      </c>
      <c r="H38" s="392">
        <v>11.4</v>
      </c>
      <c r="K38" s="393" t="s">
        <v>217</v>
      </c>
      <c r="L38" s="393" t="s">
        <v>464</v>
      </c>
      <c r="M38" s="394" t="s">
        <v>518</v>
      </c>
      <c r="O38" s="393" t="s">
        <v>466</v>
      </c>
      <c r="Y38" s="392">
        <v>7.9</v>
      </c>
      <c r="Z38" s="392">
        <v>4</v>
      </c>
      <c r="AA38" s="392">
        <v>5.7</v>
      </c>
      <c r="AB38" s="393">
        <v>3</v>
      </c>
      <c r="AC38" s="392">
        <v>9.1999999999999993</v>
      </c>
      <c r="AD38" s="395">
        <v>79000</v>
      </c>
      <c r="AR38" s="396"/>
      <c r="AS38" s="392">
        <v>9.3000000000000007</v>
      </c>
      <c r="AX38" s="391">
        <v>0.28999999999999998</v>
      </c>
      <c r="BA38" s="393">
        <v>74</v>
      </c>
    </row>
    <row r="39" spans="1:53">
      <c r="A39" s="35" t="s">
        <v>459</v>
      </c>
      <c r="B39" s="13" t="s">
        <v>533</v>
      </c>
      <c r="C39" s="13" t="s">
        <v>485</v>
      </c>
      <c r="D39" s="110" t="s">
        <v>534</v>
      </c>
      <c r="E39" s="397" t="s">
        <v>463</v>
      </c>
      <c r="F39" s="391">
        <v>0</v>
      </c>
      <c r="G39" s="392">
        <v>22.6</v>
      </c>
      <c r="H39" s="392">
        <v>24.8</v>
      </c>
      <c r="K39" s="393" t="s">
        <v>474</v>
      </c>
      <c r="L39" s="393" t="s">
        <v>464</v>
      </c>
      <c r="M39" s="394" t="s">
        <v>470</v>
      </c>
      <c r="O39" s="393" t="s">
        <v>466</v>
      </c>
      <c r="Y39" s="392">
        <v>9.1</v>
      </c>
      <c r="Z39" s="392">
        <v>1.8</v>
      </c>
      <c r="AA39" s="392">
        <v>6.2</v>
      </c>
      <c r="AB39" s="393">
        <v>2</v>
      </c>
      <c r="AC39" s="392">
        <v>10.7</v>
      </c>
      <c r="AD39" s="395">
        <v>3300</v>
      </c>
      <c r="AR39" s="396"/>
      <c r="AS39" s="398">
        <v>11</v>
      </c>
      <c r="AX39" s="391">
        <v>0.47</v>
      </c>
      <c r="BA39" s="393">
        <v>31</v>
      </c>
    </row>
    <row r="40" spans="1:53">
      <c r="A40" s="35" t="s">
        <v>459</v>
      </c>
      <c r="B40" s="13" t="s">
        <v>533</v>
      </c>
      <c r="C40" s="13" t="s">
        <v>488</v>
      </c>
      <c r="D40" s="110" t="s">
        <v>535</v>
      </c>
      <c r="E40" s="397" t="s">
        <v>397</v>
      </c>
      <c r="F40" s="391">
        <v>0</v>
      </c>
      <c r="G40" s="392">
        <v>25.9</v>
      </c>
      <c r="H40" s="392">
        <v>31.2</v>
      </c>
      <c r="K40" s="393" t="s">
        <v>509</v>
      </c>
      <c r="L40" s="393" t="s">
        <v>464</v>
      </c>
      <c r="M40" s="394" t="s">
        <v>470</v>
      </c>
      <c r="O40" s="393" t="s">
        <v>466</v>
      </c>
      <c r="Y40" s="392">
        <v>8.6</v>
      </c>
      <c r="Z40" s="392">
        <v>1.6</v>
      </c>
      <c r="AA40" s="392">
        <v>5.6</v>
      </c>
      <c r="AB40" s="393">
        <v>3</v>
      </c>
      <c r="AC40" s="392">
        <v>10.1</v>
      </c>
      <c r="AD40" s="395">
        <v>35000</v>
      </c>
      <c r="AR40" s="396"/>
      <c r="AS40" s="392">
        <v>5.6</v>
      </c>
      <c r="AX40" s="391">
        <v>0.45</v>
      </c>
      <c r="BA40" s="393">
        <v>31</v>
      </c>
    </row>
    <row r="41" spans="1:53">
      <c r="A41" s="35" t="s">
        <v>459</v>
      </c>
      <c r="B41" s="13" t="s">
        <v>533</v>
      </c>
      <c r="C41" s="13" t="s">
        <v>472</v>
      </c>
      <c r="D41" s="110" t="s">
        <v>536</v>
      </c>
      <c r="E41" s="397" t="s">
        <v>397</v>
      </c>
      <c r="F41" s="391">
        <v>0</v>
      </c>
      <c r="G41" s="392">
        <v>29.6</v>
      </c>
      <c r="H41" s="392">
        <v>26.2</v>
      </c>
      <c r="K41" s="393" t="s">
        <v>474</v>
      </c>
      <c r="L41" s="393" t="s">
        <v>464</v>
      </c>
      <c r="M41" s="394" t="s">
        <v>470</v>
      </c>
      <c r="O41" s="393" t="s">
        <v>466</v>
      </c>
      <c r="Y41" s="392">
        <v>8.3000000000000007</v>
      </c>
      <c r="Z41" s="392">
        <v>1.6</v>
      </c>
      <c r="AA41" s="392">
        <v>5.8</v>
      </c>
      <c r="AB41" s="393">
        <v>5</v>
      </c>
      <c r="AC41" s="392">
        <v>9.3000000000000007</v>
      </c>
      <c r="AD41" s="395">
        <v>70000</v>
      </c>
      <c r="AR41" s="396"/>
      <c r="AS41" s="392">
        <v>4.8</v>
      </c>
      <c r="AX41" s="391">
        <v>0.47</v>
      </c>
      <c r="BA41" s="393">
        <v>47</v>
      </c>
    </row>
    <row r="42" spans="1:53">
      <c r="A42" s="35" t="s">
        <v>459</v>
      </c>
      <c r="B42" s="13" t="s">
        <v>533</v>
      </c>
      <c r="C42" s="13" t="s">
        <v>476</v>
      </c>
      <c r="D42" s="110" t="s">
        <v>537</v>
      </c>
      <c r="E42" s="397" t="s">
        <v>397</v>
      </c>
      <c r="F42" s="391">
        <v>0.02</v>
      </c>
      <c r="G42" s="392">
        <v>14.8</v>
      </c>
      <c r="H42" s="392">
        <v>15.7</v>
      </c>
      <c r="K42" s="393" t="s">
        <v>217</v>
      </c>
      <c r="L42" s="393" t="s">
        <v>464</v>
      </c>
      <c r="M42" s="394" t="s">
        <v>518</v>
      </c>
      <c r="O42" s="393" t="s">
        <v>466</v>
      </c>
      <c r="Y42" s="392">
        <v>7.9</v>
      </c>
      <c r="Z42" s="392">
        <v>1.3</v>
      </c>
      <c r="AA42" s="392">
        <v>3.1</v>
      </c>
      <c r="AB42" s="393">
        <v>3</v>
      </c>
      <c r="AC42" s="392">
        <v>9.5</v>
      </c>
      <c r="AD42" s="395">
        <v>70000</v>
      </c>
      <c r="AR42" s="396"/>
      <c r="AS42" s="398">
        <v>10</v>
      </c>
      <c r="AX42" s="391">
        <v>0.16</v>
      </c>
      <c r="BA42" s="393">
        <v>27</v>
      </c>
    </row>
    <row r="43" spans="1:53">
      <c r="A43" s="35" t="s">
        <v>459</v>
      </c>
      <c r="B43" s="13" t="s">
        <v>533</v>
      </c>
      <c r="C43" s="13" t="s">
        <v>538</v>
      </c>
      <c r="D43" s="110" t="s">
        <v>539</v>
      </c>
      <c r="E43" s="397" t="s">
        <v>141</v>
      </c>
      <c r="F43" s="391">
        <v>0</v>
      </c>
      <c r="G43" s="392">
        <v>12.6</v>
      </c>
      <c r="H43" s="392">
        <v>12.2</v>
      </c>
      <c r="K43" s="393" t="s">
        <v>146</v>
      </c>
      <c r="L43" s="393" t="s">
        <v>464</v>
      </c>
      <c r="M43" s="394">
        <v>90</v>
      </c>
      <c r="O43" s="393" t="s">
        <v>466</v>
      </c>
      <c r="Y43" s="392">
        <v>7.9</v>
      </c>
      <c r="Z43" s="392">
        <v>3.5</v>
      </c>
      <c r="AA43" s="392">
        <v>5.8</v>
      </c>
      <c r="AB43" s="393">
        <v>6</v>
      </c>
      <c r="AC43" s="392">
        <v>9.6</v>
      </c>
      <c r="AD43" s="395">
        <v>14000</v>
      </c>
      <c r="AR43" s="396"/>
      <c r="AS43" s="392">
        <v>9.1999999999999993</v>
      </c>
      <c r="AX43" s="391">
        <v>0.45</v>
      </c>
      <c r="BA43" s="393">
        <v>29</v>
      </c>
    </row>
    <row r="44" spans="1:53">
      <c r="A44" s="35" t="s">
        <v>459</v>
      </c>
      <c r="B44" s="13" t="s">
        <v>533</v>
      </c>
      <c r="C44" s="13" t="s">
        <v>514</v>
      </c>
      <c r="D44" s="110" t="s">
        <v>540</v>
      </c>
      <c r="E44" s="397" t="s">
        <v>397</v>
      </c>
      <c r="F44" s="391">
        <v>0</v>
      </c>
      <c r="G44" s="392">
        <v>7.8</v>
      </c>
      <c r="H44" s="392">
        <v>9.1999999999999993</v>
      </c>
      <c r="K44" s="393" t="s">
        <v>146</v>
      </c>
      <c r="L44" s="393" t="s">
        <v>464</v>
      </c>
      <c r="M44" s="394" t="s">
        <v>470</v>
      </c>
      <c r="O44" s="393" t="s">
        <v>466</v>
      </c>
      <c r="Y44" s="392">
        <v>8.1</v>
      </c>
      <c r="Z44" s="392">
        <v>3.3</v>
      </c>
      <c r="AA44" s="392">
        <v>5.6</v>
      </c>
      <c r="AB44" s="393">
        <v>3</v>
      </c>
      <c r="AC44" s="392">
        <v>11.1</v>
      </c>
      <c r="AD44" s="395">
        <v>22000</v>
      </c>
      <c r="AR44" s="396"/>
      <c r="AS44" s="392">
        <v>6.5</v>
      </c>
      <c r="AX44" s="391">
        <v>0.35</v>
      </c>
      <c r="BA44" s="393">
        <v>30</v>
      </c>
    </row>
    <row r="45" spans="1:53">
      <c r="A45" s="35" t="s">
        <v>459</v>
      </c>
      <c r="B45" s="13" t="s">
        <v>541</v>
      </c>
      <c r="C45" s="13" t="s">
        <v>485</v>
      </c>
      <c r="D45" s="110" t="s">
        <v>542</v>
      </c>
      <c r="E45" s="397" t="s">
        <v>463</v>
      </c>
      <c r="F45" s="391">
        <v>0.01</v>
      </c>
      <c r="G45" s="392">
        <v>23.2</v>
      </c>
      <c r="H45" s="392">
        <v>20.2</v>
      </c>
      <c r="K45" s="393" t="s">
        <v>474</v>
      </c>
      <c r="L45" s="393" t="s">
        <v>464</v>
      </c>
      <c r="M45" s="394" t="s">
        <v>470</v>
      </c>
      <c r="O45" s="393" t="s">
        <v>466</v>
      </c>
      <c r="Y45" s="392">
        <v>8.5</v>
      </c>
      <c r="Z45" s="392">
        <v>0.7</v>
      </c>
      <c r="AA45" s="392">
        <v>3</v>
      </c>
      <c r="AB45" s="393">
        <v>1</v>
      </c>
      <c r="AC45" s="392">
        <v>9.4</v>
      </c>
      <c r="AD45" s="395">
        <v>28000</v>
      </c>
      <c r="AR45" s="396"/>
      <c r="AS45" s="391">
        <v>0.65</v>
      </c>
      <c r="AX45" s="391">
        <v>0.35</v>
      </c>
      <c r="BA45" s="393">
        <v>27</v>
      </c>
    </row>
    <row r="46" spans="1:53">
      <c r="A46" s="35" t="s">
        <v>459</v>
      </c>
      <c r="B46" s="13" t="s">
        <v>541</v>
      </c>
      <c r="C46" s="13" t="s">
        <v>488</v>
      </c>
      <c r="D46" s="110" t="s">
        <v>513</v>
      </c>
      <c r="E46" s="397" t="s">
        <v>397</v>
      </c>
      <c r="F46" s="391">
        <v>0</v>
      </c>
      <c r="G46" s="392">
        <v>27.3</v>
      </c>
      <c r="H46" s="392">
        <v>28.8</v>
      </c>
      <c r="K46" s="393" t="s">
        <v>474</v>
      </c>
      <c r="L46" s="393" t="s">
        <v>464</v>
      </c>
      <c r="M46" s="394" t="s">
        <v>470</v>
      </c>
      <c r="O46" s="393" t="s">
        <v>466</v>
      </c>
      <c r="Y46" s="392">
        <v>8.5</v>
      </c>
      <c r="Z46" s="392">
        <v>0.5</v>
      </c>
      <c r="AA46" s="392">
        <v>3.3</v>
      </c>
      <c r="AB46" s="393" t="s">
        <v>467</v>
      </c>
      <c r="AC46" s="392">
        <v>8.1</v>
      </c>
      <c r="AD46" s="395">
        <v>35000</v>
      </c>
      <c r="AR46" s="396"/>
      <c r="AS46" s="391">
        <v>0.56000000000000005</v>
      </c>
      <c r="AX46" s="391">
        <v>0.73</v>
      </c>
      <c r="BA46" s="393">
        <v>30</v>
      </c>
    </row>
    <row r="47" spans="1:53">
      <c r="A47" s="35" t="s">
        <v>459</v>
      </c>
      <c r="B47" s="13" t="s">
        <v>541</v>
      </c>
      <c r="C47" s="13" t="s">
        <v>472</v>
      </c>
      <c r="D47" s="110" t="s">
        <v>543</v>
      </c>
      <c r="E47" s="397" t="s">
        <v>397</v>
      </c>
      <c r="F47" s="391">
        <v>0.02</v>
      </c>
      <c r="G47" s="392">
        <v>31.6</v>
      </c>
      <c r="H47" s="392">
        <v>24.8</v>
      </c>
      <c r="K47" s="393" t="s">
        <v>474</v>
      </c>
      <c r="L47" s="393" t="s">
        <v>464</v>
      </c>
      <c r="M47" s="394" t="s">
        <v>470</v>
      </c>
      <c r="O47" s="393" t="s">
        <v>466</v>
      </c>
      <c r="Y47" s="392">
        <v>8.5</v>
      </c>
      <c r="Z47" s="392">
        <v>0.4</v>
      </c>
      <c r="AA47" s="392">
        <v>3.6</v>
      </c>
      <c r="AB47" s="393">
        <v>1</v>
      </c>
      <c r="AC47" s="392">
        <v>9</v>
      </c>
      <c r="AD47" s="395">
        <v>70000</v>
      </c>
      <c r="AR47" s="396"/>
      <c r="AS47" s="391">
        <v>0.48</v>
      </c>
      <c r="AX47" s="391">
        <v>0.56000000000000005</v>
      </c>
      <c r="BA47" s="393">
        <v>27</v>
      </c>
    </row>
    <row r="48" spans="1:53">
      <c r="A48" s="35" t="s">
        <v>459</v>
      </c>
      <c r="B48" s="13" t="s">
        <v>541</v>
      </c>
      <c r="C48" s="13" t="s">
        <v>476</v>
      </c>
      <c r="D48" s="110" t="s">
        <v>544</v>
      </c>
      <c r="E48" s="397" t="s">
        <v>397</v>
      </c>
      <c r="F48" s="391">
        <v>0.2</v>
      </c>
      <c r="G48" s="392">
        <v>16.2</v>
      </c>
      <c r="H48" s="392">
        <v>15.4</v>
      </c>
      <c r="K48" s="393" t="s">
        <v>146</v>
      </c>
      <c r="L48" s="393" t="s">
        <v>464</v>
      </c>
      <c r="M48" s="394">
        <v>87.1</v>
      </c>
      <c r="O48" s="393" t="s">
        <v>466</v>
      </c>
      <c r="Y48" s="392">
        <v>8.3000000000000007</v>
      </c>
      <c r="Z48" s="392" t="s">
        <v>545</v>
      </c>
      <c r="AA48" s="392">
        <v>2.7</v>
      </c>
      <c r="AB48" s="393">
        <v>11</v>
      </c>
      <c r="AC48" s="392">
        <v>9.6</v>
      </c>
      <c r="AD48" s="395">
        <v>17000</v>
      </c>
      <c r="AR48" s="396"/>
      <c r="AS48" s="392">
        <v>1.9</v>
      </c>
      <c r="AX48" s="396">
        <v>7.8E-2</v>
      </c>
      <c r="BA48" s="393">
        <v>20</v>
      </c>
    </row>
    <row r="49" spans="1:53">
      <c r="A49" s="35" t="s">
        <v>459</v>
      </c>
      <c r="B49" s="13" t="s">
        <v>541</v>
      </c>
      <c r="C49" s="13" t="s">
        <v>493</v>
      </c>
      <c r="D49" s="110" t="s">
        <v>546</v>
      </c>
      <c r="E49" s="397" t="s">
        <v>141</v>
      </c>
      <c r="F49" s="391">
        <v>0.01</v>
      </c>
      <c r="G49" s="392">
        <v>10.8</v>
      </c>
      <c r="H49" s="392">
        <v>12.6</v>
      </c>
      <c r="K49" s="393" t="s">
        <v>217</v>
      </c>
      <c r="L49" s="393" t="s">
        <v>464</v>
      </c>
      <c r="M49" s="394" t="s">
        <v>518</v>
      </c>
      <c r="O49" s="393" t="s">
        <v>466</v>
      </c>
      <c r="Y49" s="392">
        <v>8.4</v>
      </c>
      <c r="Z49" s="392">
        <v>0.5</v>
      </c>
      <c r="AA49" s="392">
        <v>3</v>
      </c>
      <c r="AB49" s="393" t="s">
        <v>467</v>
      </c>
      <c r="AC49" s="392">
        <v>11</v>
      </c>
      <c r="AD49" s="395">
        <v>4600</v>
      </c>
      <c r="AR49" s="399"/>
      <c r="AS49" s="400">
        <v>5</v>
      </c>
      <c r="AX49" s="401">
        <v>0.73</v>
      </c>
      <c r="BA49" s="393">
        <v>25</v>
      </c>
    </row>
    <row r="50" spans="1:53">
      <c r="A50" s="35" t="s">
        <v>459</v>
      </c>
      <c r="B50" s="13" t="s">
        <v>541</v>
      </c>
      <c r="C50" s="13" t="s">
        <v>495</v>
      </c>
      <c r="D50" s="110" t="s">
        <v>547</v>
      </c>
      <c r="E50" s="397" t="s">
        <v>397</v>
      </c>
      <c r="F50" s="391">
        <v>0.01</v>
      </c>
      <c r="G50" s="392">
        <v>8.1999999999999993</v>
      </c>
      <c r="H50" s="392">
        <v>9.6</v>
      </c>
      <c r="K50" s="393" t="s">
        <v>217</v>
      </c>
      <c r="L50" s="393" t="s">
        <v>464</v>
      </c>
      <c r="M50" s="394" t="s">
        <v>470</v>
      </c>
      <c r="O50" s="393" t="s">
        <v>466</v>
      </c>
      <c r="Y50" s="392">
        <v>8.3000000000000007</v>
      </c>
      <c r="Z50" s="392">
        <v>0.6</v>
      </c>
      <c r="AA50" s="392">
        <v>2.8</v>
      </c>
      <c r="AB50" s="393">
        <v>2</v>
      </c>
      <c r="AC50" s="392">
        <v>11.1</v>
      </c>
      <c r="AD50" s="395">
        <v>7000</v>
      </c>
      <c r="AR50" s="396"/>
      <c r="AS50" s="392">
        <v>1</v>
      </c>
      <c r="AX50" s="391">
        <v>0.17</v>
      </c>
      <c r="BA50" s="393">
        <v>29</v>
      </c>
    </row>
    <row r="51" spans="1:53">
      <c r="A51" s="35" t="s">
        <v>459</v>
      </c>
      <c r="B51" s="13" t="s">
        <v>548</v>
      </c>
      <c r="C51" s="13" t="s">
        <v>485</v>
      </c>
      <c r="D51" s="110" t="s">
        <v>549</v>
      </c>
      <c r="E51" s="397" t="s">
        <v>463</v>
      </c>
      <c r="F51" s="391">
        <v>0</v>
      </c>
      <c r="G51" s="392">
        <v>24.6</v>
      </c>
      <c r="H51" s="392">
        <v>25.2</v>
      </c>
      <c r="K51" s="393" t="s">
        <v>487</v>
      </c>
      <c r="L51" s="393" t="s">
        <v>464</v>
      </c>
      <c r="M51" s="394">
        <v>97</v>
      </c>
      <c r="O51" s="393" t="s">
        <v>466</v>
      </c>
      <c r="Y51" s="392">
        <v>9</v>
      </c>
      <c r="Z51" s="392">
        <v>2.7</v>
      </c>
      <c r="AA51" s="392">
        <v>7.7</v>
      </c>
      <c r="AB51" s="393">
        <v>2</v>
      </c>
      <c r="AC51" s="392">
        <v>14.1</v>
      </c>
      <c r="AD51" s="395">
        <v>3300</v>
      </c>
      <c r="AR51" s="396"/>
      <c r="AS51" s="392">
        <v>2.1</v>
      </c>
      <c r="AX51" s="391">
        <v>0.41</v>
      </c>
      <c r="BA51" s="393">
        <v>550</v>
      </c>
    </row>
    <row r="52" spans="1:53">
      <c r="A52" s="35" t="s">
        <v>459</v>
      </c>
      <c r="B52" s="13" t="s">
        <v>548</v>
      </c>
      <c r="C52" s="13" t="s">
        <v>488</v>
      </c>
      <c r="D52" s="110" t="s">
        <v>550</v>
      </c>
      <c r="E52" s="397" t="s">
        <v>397</v>
      </c>
      <c r="F52" s="391">
        <v>0</v>
      </c>
      <c r="G52" s="392">
        <v>29.3</v>
      </c>
      <c r="H52" s="392">
        <v>36.4</v>
      </c>
      <c r="K52" s="393" t="s">
        <v>487</v>
      </c>
      <c r="L52" s="393" t="s">
        <v>464</v>
      </c>
      <c r="M52" s="394" t="s">
        <v>470</v>
      </c>
      <c r="O52" s="393" t="s">
        <v>466</v>
      </c>
      <c r="Y52" s="392">
        <v>9.6</v>
      </c>
      <c r="Z52" s="392">
        <v>1.8</v>
      </c>
      <c r="AA52" s="392">
        <v>9.6999999999999993</v>
      </c>
      <c r="AB52" s="393">
        <v>3</v>
      </c>
      <c r="AC52" s="392">
        <v>18.8</v>
      </c>
      <c r="AD52" s="395">
        <v>35000</v>
      </c>
      <c r="AR52" s="396"/>
      <c r="AS52" s="392">
        <v>1.7</v>
      </c>
      <c r="AX52" s="391">
        <v>0.36</v>
      </c>
      <c r="BA52" s="393">
        <v>85</v>
      </c>
    </row>
    <row r="53" spans="1:53">
      <c r="A53" s="35" t="s">
        <v>459</v>
      </c>
      <c r="B53" s="13" t="s">
        <v>548</v>
      </c>
      <c r="C53" s="13" t="s">
        <v>472</v>
      </c>
      <c r="D53" s="110" t="s">
        <v>551</v>
      </c>
      <c r="E53" s="397" t="s">
        <v>397</v>
      </c>
      <c r="F53" s="391">
        <v>0</v>
      </c>
      <c r="G53" s="392">
        <v>31</v>
      </c>
      <c r="H53" s="392">
        <v>28.6</v>
      </c>
      <c r="K53" s="393" t="s">
        <v>487</v>
      </c>
      <c r="L53" s="393" t="s">
        <v>464</v>
      </c>
      <c r="M53" s="394" t="s">
        <v>470</v>
      </c>
      <c r="O53" s="393" t="s">
        <v>466</v>
      </c>
      <c r="Y53" s="392">
        <v>8.6999999999999993</v>
      </c>
      <c r="Z53" s="392">
        <v>3.7</v>
      </c>
      <c r="AA53" s="392">
        <v>8.9</v>
      </c>
      <c r="AB53" s="393">
        <v>4</v>
      </c>
      <c r="AC53" s="392">
        <v>10.5</v>
      </c>
      <c r="AD53" s="395">
        <v>330000</v>
      </c>
      <c r="AR53" s="396"/>
      <c r="AS53" s="392">
        <v>2.5</v>
      </c>
      <c r="AX53" s="391">
        <v>0.42</v>
      </c>
      <c r="BA53" s="393">
        <v>100</v>
      </c>
    </row>
    <row r="54" spans="1:53">
      <c r="A54" s="35" t="s">
        <v>459</v>
      </c>
      <c r="B54" s="13" t="s">
        <v>548</v>
      </c>
      <c r="C54" s="13" t="s">
        <v>476</v>
      </c>
      <c r="D54" s="110" t="s">
        <v>552</v>
      </c>
      <c r="E54" s="397" t="s">
        <v>397</v>
      </c>
      <c r="F54" s="391">
        <v>0</v>
      </c>
      <c r="G54" s="392">
        <v>15</v>
      </c>
      <c r="H54" s="392">
        <v>16.3</v>
      </c>
      <c r="K54" s="393" t="s">
        <v>146</v>
      </c>
      <c r="L54" s="393" t="s">
        <v>464</v>
      </c>
      <c r="M54" s="394">
        <v>48</v>
      </c>
      <c r="O54" s="393" t="s">
        <v>466</v>
      </c>
      <c r="Y54" s="392">
        <v>8</v>
      </c>
      <c r="Z54" s="392">
        <v>1</v>
      </c>
      <c r="AA54" s="392">
        <v>4.3</v>
      </c>
      <c r="AB54" s="393">
        <v>24</v>
      </c>
      <c r="AC54" s="392">
        <v>10.3</v>
      </c>
      <c r="AD54" s="395">
        <v>49000</v>
      </c>
      <c r="AR54" s="396"/>
      <c r="AS54" s="392">
        <v>1.7</v>
      </c>
      <c r="AX54" s="396">
        <v>8.5000000000000006E-2</v>
      </c>
      <c r="BA54" s="393">
        <v>41</v>
      </c>
    </row>
    <row r="55" spans="1:53">
      <c r="A55" s="35" t="s">
        <v>459</v>
      </c>
      <c r="B55" s="13" t="s">
        <v>548</v>
      </c>
      <c r="C55" s="13" t="s">
        <v>493</v>
      </c>
      <c r="D55" s="110" t="s">
        <v>553</v>
      </c>
      <c r="E55" s="397" t="s">
        <v>397</v>
      </c>
      <c r="F55" s="391">
        <v>0</v>
      </c>
      <c r="G55" s="392">
        <v>10</v>
      </c>
      <c r="H55" s="392">
        <v>11.8</v>
      </c>
      <c r="K55" s="393" t="s">
        <v>146</v>
      </c>
      <c r="L55" s="393" t="s">
        <v>464</v>
      </c>
      <c r="M55" s="394" t="s">
        <v>470</v>
      </c>
      <c r="O55" s="393" t="s">
        <v>466</v>
      </c>
      <c r="Y55" s="392">
        <v>8.3000000000000007</v>
      </c>
      <c r="Z55" s="392">
        <v>7.2</v>
      </c>
      <c r="AA55" s="392">
        <v>9.1999999999999993</v>
      </c>
      <c r="AB55" s="393">
        <v>3</v>
      </c>
      <c r="AC55" s="392">
        <v>11.8</v>
      </c>
      <c r="AD55" s="395">
        <v>49000</v>
      </c>
      <c r="AR55" s="396"/>
      <c r="AS55" s="392">
        <v>3.1</v>
      </c>
      <c r="AX55" s="391">
        <v>0.3</v>
      </c>
      <c r="BA55" s="393">
        <v>56</v>
      </c>
    </row>
    <row r="56" spans="1:53">
      <c r="A56" s="35" t="s">
        <v>459</v>
      </c>
      <c r="B56" s="13" t="s">
        <v>548</v>
      </c>
      <c r="C56" s="13" t="s">
        <v>514</v>
      </c>
      <c r="D56" s="110" t="s">
        <v>554</v>
      </c>
      <c r="E56" s="397" t="s">
        <v>141</v>
      </c>
      <c r="F56" s="391">
        <v>0</v>
      </c>
      <c r="G56" s="392">
        <v>8.1999999999999993</v>
      </c>
      <c r="H56" s="392">
        <v>8.3000000000000007</v>
      </c>
      <c r="K56" s="393" t="s">
        <v>146</v>
      </c>
      <c r="L56" s="393" t="s">
        <v>464</v>
      </c>
      <c r="M56" s="394" t="s">
        <v>470</v>
      </c>
      <c r="O56" s="393" t="s">
        <v>466</v>
      </c>
      <c r="Y56" s="392">
        <v>8.4</v>
      </c>
      <c r="Z56" s="392">
        <v>1</v>
      </c>
      <c r="AA56" s="392">
        <v>4.4000000000000004</v>
      </c>
      <c r="AB56" s="393">
        <v>5</v>
      </c>
      <c r="AC56" s="392">
        <v>12.9</v>
      </c>
      <c r="AD56" s="395">
        <v>17000</v>
      </c>
      <c r="AR56" s="396"/>
      <c r="AS56" s="392">
        <v>2.8</v>
      </c>
      <c r="AX56" s="391">
        <v>0.11</v>
      </c>
      <c r="BA56" s="393">
        <v>42</v>
      </c>
    </row>
    <row r="57" spans="1:53">
      <c r="A57" s="35" t="s">
        <v>459</v>
      </c>
      <c r="B57" s="13" t="s">
        <v>555</v>
      </c>
      <c r="C57" s="13" t="s">
        <v>485</v>
      </c>
      <c r="D57" s="110" t="s">
        <v>556</v>
      </c>
      <c r="E57" s="397" t="s">
        <v>463</v>
      </c>
      <c r="F57" s="391">
        <v>0.01</v>
      </c>
      <c r="G57" s="392">
        <v>20.100000000000001</v>
      </c>
      <c r="H57" s="392">
        <v>22.3</v>
      </c>
      <c r="K57" s="393" t="s">
        <v>217</v>
      </c>
      <c r="L57" s="393" t="s">
        <v>464</v>
      </c>
      <c r="M57" s="394" t="s">
        <v>470</v>
      </c>
      <c r="O57" s="393" t="s">
        <v>466</v>
      </c>
      <c r="Y57" s="392">
        <v>9.3000000000000007</v>
      </c>
      <c r="Z57" s="392">
        <v>1.3</v>
      </c>
      <c r="AA57" s="392">
        <v>5.9</v>
      </c>
      <c r="AB57" s="393">
        <v>1</v>
      </c>
      <c r="AC57" s="392">
        <v>9</v>
      </c>
      <c r="AD57" s="395">
        <v>4600</v>
      </c>
      <c r="AR57" s="396"/>
      <c r="AS57" s="392">
        <v>1.3</v>
      </c>
      <c r="AX57" s="391">
        <v>0.2</v>
      </c>
      <c r="BA57" s="393">
        <v>93</v>
      </c>
    </row>
    <row r="58" spans="1:53">
      <c r="A58" s="35" t="s">
        <v>459</v>
      </c>
      <c r="B58" s="13" t="s">
        <v>555</v>
      </c>
      <c r="C58" s="13" t="s">
        <v>519</v>
      </c>
      <c r="D58" s="110" t="s">
        <v>557</v>
      </c>
      <c r="E58" s="397" t="s">
        <v>397</v>
      </c>
      <c r="F58" s="391">
        <v>0.01</v>
      </c>
      <c r="G58" s="392">
        <v>25.2</v>
      </c>
      <c r="H58" s="392">
        <v>31.8</v>
      </c>
      <c r="K58" s="393" t="s">
        <v>217</v>
      </c>
      <c r="L58" s="393" t="s">
        <v>464</v>
      </c>
      <c r="M58" s="394" t="s">
        <v>470</v>
      </c>
      <c r="O58" s="393" t="s">
        <v>466</v>
      </c>
      <c r="Y58" s="392">
        <v>9.3000000000000007</v>
      </c>
      <c r="Z58" s="392">
        <v>0.9</v>
      </c>
      <c r="AA58" s="392">
        <v>5</v>
      </c>
      <c r="AB58" s="393" t="s">
        <v>467</v>
      </c>
      <c r="AC58" s="392">
        <v>13.2</v>
      </c>
      <c r="AD58" s="395">
        <v>33000</v>
      </c>
      <c r="AR58" s="396"/>
      <c r="AS58" s="391">
        <v>0.4</v>
      </c>
      <c r="AX58" s="391">
        <v>0.13</v>
      </c>
      <c r="BA58" s="393">
        <v>130</v>
      </c>
    </row>
    <row r="59" spans="1:53">
      <c r="A59" s="35" t="s">
        <v>459</v>
      </c>
      <c r="B59" s="13" t="s">
        <v>555</v>
      </c>
      <c r="C59" s="13" t="s">
        <v>528</v>
      </c>
      <c r="D59" s="110" t="s">
        <v>558</v>
      </c>
      <c r="E59" s="397" t="s">
        <v>397</v>
      </c>
      <c r="F59" s="391">
        <v>0.01</v>
      </c>
      <c r="G59" s="392">
        <v>27</v>
      </c>
      <c r="H59" s="392">
        <v>26.7</v>
      </c>
      <c r="K59" s="393" t="s">
        <v>487</v>
      </c>
      <c r="L59" s="393" t="s">
        <v>464</v>
      </c>
      <c r="M59" s="394" t="s">
        <v>518</v>
      </c>
      <c r="O59" s="393" t="s">
        <v>466</v>
      </c>
      <c r="Y59" s="392">
        <v>9.6</v>
      </c>
      <c r="Z59" s="392">
        <v>0.6</v>
      </c>
      <c r="AA59" s="392">
        <v>6</v>
      </c>
      <c r="AB59" s="393">
        <v>1</v>
      </c>
      <c r="AC59" s="392">
        <v>12.6</v>
      </c>
      <c r="AD59" s="395">
        <v>9400</v>
      </c>
      <c r="AR59" s="396"/>
      <c r="AS59" s="392">
        <v>1.3</v>
      </c>
      <c r="AX59" s="391">
        <v>0.28000000000000003</v>
      </c>
      <c r="BA59" s="393">
        <v>65</v>
      </c>
    </row>
    <row r="60" spans="1:53">
      <c r="A60" s="35" t="s">
        <v>459</v>
      </c>
      <c r="B60" s="13" t="s">
        <v>555</v>
      </c>
      <c r="C60" s="13" t="s">
        <v>476</v>
      </c>
      <c r="D60" s="110" t="s">
        <v>559</v>
      </c>
      <c r="E60" s="397" t="s">
        <v>397</v>
      </c>
      <c r="F60" s="391">
        <v>0.16</v>
      </c>
      <c r="G60" s="392">
        <v>13.7</v>
      </c>
      <c r="H60" s="392">
        <v>14.3</v>
      </c>
      <c r="K60" s="393" t="s">
        <v>146</v>
      </c>
      <c r="L60" s="393" t="s">
        <v>464</v>
      </c>
      <c r="M60" s="394">
        <v>87.5</v>
      </c>
      <c r="O60" s="393" t="s">
        <v>466</v>
      </c>
      <c r="Y60" s="392">
        <v>8.1</v>
      </c>
      <c r="Z60" s="392">
        <v>1.3</v>
      </c>
      <c r="AA60" s="392">
        <v>4</v>
      </c>
      <c r="AB60" s="393">
        <v>8</v>
      </c>
      <c r="AC60" s="392">
        <v>10.1</v>
      </c>
      <c r="AD60" s="395">
        <v>94000</v>
      </c>
      <c r="AR60" s="396"/>
      <c r="AS60" s="392">
        <v>2.4</v>
      </c>
      <c r="AX60" s="391">
        <v>0.11</v>
      </c>
      <c r="BA60" s="393">
        <v>140</v>
      </c>
    </row>
    <row r="61" spans="1:53">
      <c r="A61" s="35" t="s">
        <v>459</v>
      </c>
      <c r="B61" s="13" t="s">
        <v>555</v>
      </c>
      <c r="C61" s="13" t="s">
        <v>493</v>
      </c>
      <c r="D61" s="110" t="s">
        <v>560</v>
      </c>
      <c r="E61" s="397" t="s">
        <v>141</v>
      </c>
      <c r="F61" s="391">
        <v>0.01</v>
      </c>
      <c r="G61" s="392">
        <v>12.6</v>
      </c>
      <c r="H61" s="392">
        <v>10.8</v>
      </c>
      <c r="K61" s="393" t="s">
        <v>217</v>
      </c>
      <c r="L61" s="393" t="s">
        <v>464</v>
      </c>
      <c r="M61" s="394" t="s">
        <v>470</v>
      </c>
      <c r="O61" s="393" t="s">
        <v>466</v>
      </c>
      <c r="Y61" s="392">
        <v>8.6999999999999993</v>
      </c>
      <c r="Z61" s="392">
        <v>2.2999999999999998</v>
      </c>
      <c r="AA61" s="392">
        <v>5.6</v>
      </c>
      <c r="AB61" s="393">
        <v>1</v>
      </c>
      <c r="AC61" s="392">
        <v>14.5</v>
      </c>
      <c r="AD61" s="395">
        <v>14000</v>
      </c>
      <c r="AR61" s="396"/>
      <c r="AS61" s="392">
        <v>3.5</v>
      </c>
      <c r="AX61" s="391">
        <v>0.2</v>
      </c>
      <c r="BA61" s="393">
        <v>140</v>
      </c>
    </row>
    <row r="62" spans="1:53">
      <c r="A62" s="35" t="s">
        <v>459</v>
      </c>
      <c r="B62" s="13" t="s">
        <v>555</v>
      </c>
      <c r="C62" s="13" t="s">
        <v>514</v>
      </c>
      <c r="D62" s="110" t="s">
        <v>561</v>
      </c>
      <c r="E62" s="397" t="s">
        <v>141</v>
      </c>
      <c r="F62" s="391">
        <v>0</v>
      </c>
      <c r="G62" s="392">
        <v>9.8000000000000007</v>
      </c>
      <c r="H62" s="392">
        <v>10.199999999999999</v>
      </c>
      <c r="K62" s="393" t="s">
        <v>217</v>
      </c>
      <c r="L62" s="393" t="s">
        <v>464</v>
      </c>
      <c r="M62" s="394" t="s">
        <v>470</v>
      </c>
      <c r="O62" s="393" t="s">
        <v>466</v>
      </c>
      <c r="Y62" s="392">
        <v>8.6</v>
      </c>
      <c r="Z62" s="392">
        <v>2</v>
      </c>
      <c r="AA62" s="392">
        <v>4.5999999999999996</v>
      </c>
      <c r="AB62" s="393">
        <v>3</v>
      </c>
      <c r="AC62" s="392">
        <v>13.6</v>
      </c>
      <c r="AD62" s="395">
        <v>46000</v>
      </c>
      <c r="AR62" s="396"/>
      <c r="AS62" s="392">
        <v>2.2999999999999998</v>
      </c>
      <c r="AX62" s="391">
        <v>0.19</v>
      </c>
      <c r="BA62" s="393">
        <v>60</v>
      </c>
    </row>
  </sheetData>
  <phoneticPr fontId="4"/>
  <dataValidations count="4">
    <dataValidation type="list" allowBlank="1" showInputMessage="1" showErrorMessage="1" sqref="K3:K62">
      <formula1>INDIRECT("コード表!N3:N51")</formula1>
    </dataValidation>
    <dataValidation type="list" allowBlank="1" showErrorMessage="1" sqref="L3:L62">
      <formula1>INDIRECT("コード表!E3:E7")</formula1>
    </dataValidation>
    <dataValidation type="list" allowBlank="1" showInputMessage="1" showErrorMessage="1" sqref="O3:O62">
      <formula1>INDIRECT("コード表!K3:K17")</formula1>
    </dataValidation>
    <dataValidation type="list" allowBlank="1" showInputMessage="1" showErrorMessage="1" sqref="E3:E62">
      <formula1>INDIRECT("コード表!H3:H9")</formula1>
    </dataValidation>
  </dataValidations>
  <printOptions horizontalCentered="1"/>
  <pageMargins left="0.78740157480314965" right="0.78740157480314965" top="0.74803149606299213" bottom="0.74803149606299213" header="0.31496062992125984" footer="0.31496062992125984"/>
  <pageSetup paperSize="8" scale="86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34"/>
  <sheetViews>
    <sheetView tabSelected="1"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A11" sqref="A11"/>
    </sheetView>
  </sheetViews>
  <sheetFormatPr defaultColWidth="9.625" defaultRowHeight="13.5"/>
  <cols>
    <col min="1" max="1" width="29.375" style="35" bestFit="1" customWidth="1"/>
    <col min="2" max="2" width="20.5" style="13" bestFit="1" customWidth="1"/>
    <col min="3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 customHeight="1">
      <c r="A1" s="1" t="s">
        <v>1929</v>
      </c>
      <c r="B1" s="2" t="s">
        <v>1</v>
      </c>
      <c r="C1" s="2" t="s">
        <v>2</v>
      </c>
      <c r="D1" s="2" t="s">
        <v>3</v>
      </c>
      <c r="E1" s="41" t="s">
        <v>1930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1931</v>
      </c>
      <c r="K1" s="10" t="s">
        <v>1932</v>
      </c>
      <c r="L1" s="10" t="s">
        <v>1933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1934</v>
      </c>
      <c r="T1" s="42" t="s">
        <v>1935</v>
      </c>
      <c r="U1" s="10" t="s">
        <v>20</v>
      </c>
      <c r="V1" s="10" t="s">
        <v>21</v>
      </c>
      <c r="W1" s="10" t="s">
        <v>1936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1937</v>
      </c>
      <c r="AG1" s="41" t="s">
        <v>116</v>
      </c>
      <c r="AH1" s="41" t="s">
        <v>33</v>
      </c>
      <c r="AI1" s="10" t="s">
        <v>1938</v>
      </c>
      <c r="AJ1" s="10" t="s">
        <v>35</v>
      </c>
      <c r="AK1" s="10" t="s">
        <v>36</v>
      </c>
      <c r="AL1" s="10" t="s">
        <v>1939</v>
      </c>
      <c r="AM1" s="45" t="s">
        <v>1940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1941</v>
      </c>
      <c r="AZ1" s="10" t="s">
        <v>1942</v>
      </c>
      <c r="BA1" s="10" t="s">
        <v>1943</v>
      </c>
      <c r="BB1" s="42" t="s">
        <v>1944</v>
      </c>
      <c r="BC1" s="41" t="s">
        <v>1945</v>
      </c>
      <c r="BD1" s="10" t="s">
        <v>1946</v>
      </c>
      <c r="BE1" s="10" t="s">
        <v>1947</v>
      </c>
      <c r="BF1" s="45" t="s">
        <v>1948</v>
      </c>
      <c r="BG1" s="41" t="s">
        <v>1949</v>
      </c>
      <c r="BH1" s="46" t="s">
        <v>1950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1951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1952</v>
      </c>
      <c r="CD1" s="10" t="s">
        <v>1953</v>
      </c>
      <c r="CE1" s="10" t="s">
        <v>83</v>
      </c>
      <c r="CF1" s="10" t="s">
        <v>1954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1955</v>
      </c>
      <c r="J2" s="11" t="s">
        <v>1955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1956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1957</v>
      </c>
      <c r="BG2" s="19"/>
      <c r="BH2" s="47"/>
      <c r="BI2" s="17" t="s">
        <v>91</v>
      </c>
      <c r="BJ2" s="16" t="s">
        <v>1956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97" t="s">
        <v>1988</v>
      </c>
      <c r="B3" s="97" t="s">
        <v>1989</v>
      </c>
      <c r="C3" s="13" t="s">
        <v>1990</v>
      </c>
      <c r="D3" s="48">
        <v>0.51736111111111105</v>
      </c>
      <c r="E3" s="23" t="s">
        <v>104</v>
      </c>
      <c r="G3" s="38">
        <v>18.2</v>
      </c>
      <c r="H3" s="38">
        <v>17.899999999999999</v>
      </c>
      <c r="M3" s="35" t="s">
        <v>1991</v>
      </c>
      <c r="Y3" s="38">
        <v>8.4</v>
      </c>
      <c r="Z3" s="38">
        <v>1.8</v>
      </c>
      <c r="AA3" s="37">
        <v>3.1</v>
      </c>
      <c r="AB3" s="78">
        <v>4</v>
      </c>
      <c r="AC3" s="38">
        <v>8.9</v>
      </c>
      <c r="AD3" s="40"/>
      <c r="AE3" s="39">
        <v>570</v>
      </c>
      <c r="AG3" s="37" t="s">
        <v>563</v>
      </c>
      <c r="AS3" s="38"/>
      <c r="AX3" s="39"/>
      <c r="BA3" s="38">
        <v>2510</v>
      </c>
      <c r="BC3" s="35">
        <v>0.04</v>
      </c>
    </row>
    <row r="4" spans="1:85">
      <c r="A4" s="97" t="s">
        <v>1988</v>
      </c>
      <c r="B4" s="97" t="s">
        <v>1989</v>
      </c>
      <c r="C4" s="98" t="s">
        <v>1992</v>
      </c>
      <c r="D4" s="48">
        <v>0.3979166666666667</v>
      </c>
      <c r="E4" s="23" t="s">
        <v>104</v>
      </c>
      <c r="G4" s="38">
        <v>31.2</v>
      </c>
      <c r="H4" s="38">
        <v>27.8</v>
      </c>
      <c r="M4" s="35" t="s">
        <v>1991</v>
      </c>
      <c r="Y4" s="38">
        <v>8.1999999999999993</v>
      </c>
      <c r="Z4" s="38">
        <v>1.9</v>
      </c>
      <c r="AA4" s="37">
        <v>4.0999999999999996</v>
      </c>
      <c r="AB4" s="78">
        <v>5</v>
      </c>
      <c r="AC4" s="38">
        <v>8.1999999999999993</v>
      </c>
      <c r="AD4" s="40"/>
      <c r="AE4" s="39">
        <v>4100</v>
      </c>
      <c r="AG4" s="37" t="s">
        <v>563</v>
      </c>
      <c r="AS4" s="38"/>
      <c r="BA4" s="38">
        <v>3760</v>
      </c>
      <c r="BC4" s="35">
        <v>0.03</v>
      </c>
    </row>
    <row r="5" spans="1:85">
      <c r="A5" s="97" t="s">
        <v>1988</v>
      </c>
      <c r="B5" s="97" t="s">
        <v>1989</v>
      </c>
      <c r="C5" s="98" t="s">
        <v>1993</v>
      </c>
      <c r="D5" s="48">
        <v>0.40277777777777773</v>
      </c>
      <c r="E5" s="23" t="s">
        <v>104</v>
      </c>
      <c r="G5" s="38">
        <v>16.2</v>
      </c>
      <c r="H5" s="38">
        <v>16.7</v>
      </c>
      <c r="M5" s="35" t="s">
        <v>1991</v>
      </c>
      <c r="Y5" s="38">
        <v>8.1999999999999993</v>
      </c>
      <c r="Z5" s="38">
        <v>0.8</v>
      </c>
      <c r="AA5" s="37">
        <v>2.4</v>
      </c>
      <c r="AB5" s="78" t="s">
        <v>1994</v>
      </c>
      <c r="AC5" s="38">
        <v>8.9</v>
      </c>
      <c r="AD5" s="40"/>
      <c r="AE5" s="39">
        <v>1500</v>
      </c>
      <c r="AG5" s="37" t="s">
        <v>563</v>
      </c>
      <c r="AS5" s="38"/>
      <c r="BA5" s="38">
        <v>822</v>
      </c>
      <c r="BC5" s="35">
        <v>0.04</v>
      </c>
    </row>
    <row r="6" spans="1:85">
      <c r="A6" s="97" t="s">
        <v>1988</v>
      </c>
      <c r="B6" s="97" t="s">
        <v>1989</v>
      </c>
      <c r="C6" s="98" t="s">
        <v>1995</v>
      </c>
      <c r="D6" s="48">
        <v>0.46875</v>
      </c>
      <c r="E6" s="23" t="s">
        <v>104</v>
      </c>
      <c r="G6" s="38">
        <v>15.1</v>
      </c>
      <c r="H6" s="38">
        <v>12.6</v>
      </c>
      <c r="M6" s="35" t="s">
        <v>1991</v>
      </c>
      <c r="Y6" s="38">
        <v>8.1999999999999993</v>
      </c>
      <c r="Z6" s="38">
        <v>1.4</v>
      </c>
      <c r="AA6" s="37">
        <v>2.5</v>
      </c>
      <c r="AB6" s="78">
        <v>3.4</v>
      </c>
      <c r="AC6" s="38">
        <v>9.5</v>
      </c>
      <c r="AD6" s="40"/>
      <c r="AE6" s="39">
        <v>610</v>
      </c>
      <c r="AG6" s="37" t="s">
        <v>563</v>
      </c>
      <c r="AS6" s="38"/>
      <c r="BA6" s="38">
        <v>8020</v>
      </c>
      <c r="BC6" s="35">
        <v>0.03</v>
      </c>
    </row>
    <row r="7" spans="1:85">
      <c r="A7" s="97" t="s">
        <v>1988</v>
      </c>
      <c r="B7" s="97" t="s">
        <v>1996</v>
      </c>
      <c r="C7" s="98" t="s">
        <v>1884</v>
      </c>
      <c r="D7" s="48">
        <v>0.3888888888888889</v>
      </c>
      <c r="E7" s="23" t="s">
        <v>99</v>
      </c>
      <c r="G7" s="38">
        <v>23.6</v>
      </c>
      <c r="H7" s="38">
        <v>21.5</v>
      </c>
      <c r="M7" s="35" t="s">
        <v>1991</v>
      </c>
      <c r="Y7" s="38">
        <v>8.3000000000000007</v>
      </c>
      <c r="Z7" s="38">
        <v>4.3</v>
      </c>
      <c r="AA7" s="37">
        <v>5.2</v>
      </c>
      <c r="AB7" s="78">
        <v>13</v>
      </c>
      <c r="AC7" s="38">
        <v>7.3</v>
      </c>
      <c r="AD7" s="40"/>
      <c r="AE7" s="39">
        <v>70</v>
      </c>
      <c r="AG7" s="37" t="s">
        <v>563</v>
      </c>
      <c r="AS7" s="38"/>
      <c r="BA7" s="38">
        <v>176</v>
      </c>
      <c r="BC7" s="35" t="s">
        <v>114</v>
      </c>
    </row>
    <row r="8" spans="1:85">
      <c r="A8" s="97" t="s">
        <v>1988</v>
      </c>
      <c r="B8" s="97" t="s">
        <v>1996</v>
      </c>
      <c r="C8" s="98" t="s">
        <v>1463</v>
      </c>
      <c r="D8" s="48">
        <v>0.45277777777777778</v>
      </c>
      <c r="E8" s="23" t="s">
        <v>99</v>
      </c>
      <c r="G8" s="38">
        <v>28</v>
      </c>
      <c r="H8" s="38">
        <v>28.5</v>
      </c>
      <c r="M8" s="35" t="s">
        <v>1991</v>
      </c>
      <c r="Y8" s="38">
        <v>8.4</v>
      </c>
      <c r="Z8" s="38">
        <v>1</v>
      </c>
      <c r="AA8" s="37">
        <v>4.3</v>
      </c>
      <c r="AB8" s="78">
        <v>3.1</v>
      </c>
      <c r="AC8" s="38">
        <v>8.8000000000000007</v>
      </c>
      <c r="AD8" s="40"/>
      <c r="AE8" s="39">
        <v>430</v>
      </c>
      <c r="AG8" s="37" t="s">
        <v>563</v>
      </c>
      <c r="AS8" s="38"/>
      <c r="BA8" s="38">
        <v>85</v>
      </c>
      <c r="BC8" s="35" t="s">
        <v>114</v>
      </c>
    </row>
    <row r="9" spans="1:85">
      <c r="A9" s="97" t="s">
        <v>1988</v>
      </c>
      <c r="B9" s="97" t="s">
        <v>1996</v>
      </c>
      <c r="C9" s="98" t="s">
        <v>1997</v>
      </c>
      <c r="D9" s="48">
        <v>0.37847222222222227</v>
      </c>
      <c r="E9" s="23" t="s">
        <v>104</v>
      </c>
      <c r="G9" s="38">
        <v>15.3</v>
      </c>
      <c r="H9" s="38">
        <v>12.5</v>
      </c>
      <c r="M9" s="35" t="s">
        <v>1991</v>
      </c>
      <c r="Y9" s="38">
        <v>8.1999999999999993</v>
      </c>
      <c r="Z9" s="38">
        <v>2</v>
      </c>
      <c r="AA9" s="37">
        <v>3.8</v>
      </c>
      <c r="AB9" s="78">
        <v>14</v>
      </c>
      <c r="AC9" s="38">
        <v>9.6</v>
      </c>
      <c r="AD9" s="40"/>
      <c r="AE9" s="39">
        <v>59</v>
      </c>
      <c r="AG9" s="37" t="s">
        <v>563</v>
      </c>
      <c r="AS9" s="38"/>
      <c r="BA9" s="38">
        <v>140</v>
      </c>
      <c r="BC9" s="35">
        <v>0.04</v>
      </c>
    </row>
    <row r="10" spans="1:85">
      <c r="A10" s="97" t="s">
        <v>1988</v>
      </c>
      <c r="B10" s="97" t="s">
        <v>1996</v>
      </c>
      <c r="C10" s="98" t="s">
        <v>1995</v>
      </c>
      <c r="D10" s="48">
        <v>0.44930555555555557</v>
      </c>
      <c r="E10" s="23" t="s">
        <v>104</v>
      </c>
      <c r="G10" s="38">
        <v>18.2</v>
      </c>
      <c r="H10" s="38">
        <v>10</v>
      </c>
      <c r="M10" s="35" t="s">
        <v>1991</v>
      </c>
      <c r="Y10" s="38">
        <v>8</v>
      </c>
      <c r="Z10" s="38">
        <v>3</v>
      </c>
      <c r="AA10" s="37">
        <v>4.4000000000000004</v>
      </c>
      <c r="AB10" s="78">
        <v>6.4</v>
      </c>
      <c r="AC10" s="38">
        <v>11</v>
      </c>
      <c r="AD10" s="40"/>
      <c r="AE10" s="39">
        <v>1</v>
      </c>
      <c r="AG10" s="37" t="s">
        <v>563</v>
      </c>
      <c r="AS10" s="38"/>
      <c r="BA10" s="38">
        <v>310</v>
      </c>
      <c r="BC10" s="35">
        <v>0.03</v>
      </c>
    </row>
    <row r="11" spans="1:85">
      <c r="A11" s="97" t="s">
        <v>1988</v>
      </c>
      <c r="B11" s="97" t="s">
        <v>1998</v>
      </c>
      <c r="C11" s="98" t="s">
        <v>1884</v>
      </c>
      <c r="D11" s="48">
        <v>0.3923611111111111</v>
      </c>
      <c r="E11" s="23" t="s">
        <v>99</v>
      </c>
      <c r="G11" s="38">
        <v>24.2</v>
      </c>
      <c r="H11" s="38">
        <v>23.3</v>
      </c>
      <c r="M11" s="35" t="s">
        <v>1991</v>
      </c>
      <c r="Y11" s="38">
        <v>7.5</v>
      </c>
      <c r="Z11" s="38">
        <v>1.9</v>
      </c>
      <c r="AA11" s="37">
        <v>7.3</v>
      </c>
      <c r="AB11" s="78">
        <v>3.4</v>
      </c>
      <c r="AC11" s="38">
        <v>8.3000000000000007</v>
      </c>
      <c r="AD11" s="40"/>
      <c r="AE11" s="39">
        <v>0</v>
      </c>
      <c r="AG11" s="37" t="s">
        <v>563</v>
      </c>
      <c r="AS11" s="38"/>
      <c r="AX11" s="39"/>
      <c r="BA11" s="38">
        <v>176</v>
      </c>
      <c r="BC11" s="35" t="s">
        <v>114</v>
      </c>
    </row>
    <row r="12" spans="1:85">
      <c r="A12" s="97" t="s">
        <v>1988</v>
      </c>
      <c r="B12" s="97" t="s">
        <v>1998</v>
      </c>
      <c r="C12" s="98" t="s">
        <v>1463</v>
      </c>
      <c r="D12" s="48">
        <v>0.4770833333333333</v>
      </c>
      <c r="E12" s="23" t="s">
        <v>99</v>
      </c>
      <c r="G12" s="38">
        <v>24.3</v>
      </c>
      <c r="H12" s="38">
        <v>25.8</v>
      </c>
      <c r="M12" s="35" t="s">
        <v>1991</v>
      </c>
      <c r="Y12" s="38">
        <v>7.6</v>
      </c>
      <c r="Z12" s="38">
        <v>1.5</v>
      </c>
      <c r="AA12" s="37">
        <v>6.4</v>
      </c>
      <c r="AB12" s="78">
        <v>4.4000000000000004</v>
      </c>
      <c r="AC12" s="38">
        <v>7.6</v>
      </c>
      <c r="AD12" s="40"/>
      <c r="AE12" s="39">
        <v>77</v>
      </c>
      <c r="AG12" s="37" t="s">
        <v>563</v>
      </c>
      <c r="AS12" s="38"/>
      <c r="BA12" s="38">
        <v>550</v>
      </c>
      <c r="BC12" s="35" t="s">
        <v>114</v>
      </c>
    </row>
    <row r="13" spans="1:85">
      <c r="A13" s="97" t="s">
        <v>1988</v>
      </c>
      <c r="B13" s="97" t="s">
        <v>1998</v>
      </c>
      <c r="C13" s="98" t="s">
        <v>1997</v>
      </c>
      <c r="D13" s="48">
        <v>0.37291666666666662</v>
      </c>
      <c r="E13" s="23" t="s">
        <v>104</v>
      </c>
      <c r="G13" s="38">
        <v>15.8</v>
      </c>
      <c r="H13" s="38">
        <v>17.5</v>
      </c>
      <c r="M13" s="35" t="s">
        <v>1991</v>
      </c>
      <c r="Y13" s="38">
        <v>7.5</v>
      </c>
      <c r="Z13" s="38">
        <v>1.9</v>
      </c>
      <c r="AA13" s="37">
        <v>6.1</v>
      </c>
      <c r="AB13" s="78">
        <v>5.6</v>
      </c>
      <c r="AC13" s="38">
        <v>8.6</v>
      </c>
      <c r="AD13" s="40"/>
      <c r="AE13" s="39">
        <v>0</v>
      </c>
      <c r="AG13" s="37" t="s">
        <v>563</v>
      </c>
      <c r="AS13" s="38"/>
      <c r="BA13" s="38">
        <v>160</v>
      </c>
      <c r="BC13" s="35">
        <v>0.03</v>
      </c>
    </row>
    <row r="14" spans="1:85">
      <c r="A14" s="99" t="s">
        <v>1988</v>
      </c>
      <c r="B14" s="35" t="s">
        <v>1998</v>
      </c>
      <c r="C14" s="98" t="s">
        <v>1995</v>
      </c>
      <c r="D14" s="48">
        <v>0.47638888888888892</v>
      </c>
      <c r="E14" s="23" t="s">
        <v>104</v>
      </c>
      <c r="G14" s="38">
        <v>17.8</v>
      </c>
      <c r="H14" s="38">
        <v>16</v>
      </c>
      <c r="M14" s="35" t="s">
        <v>1991</v>
      </c>
      <c r="Y14" s="38">
        <v>7.1</v>
      </c>
      <c r="Z14" s="38">
        <v>4.5</v>
      </c>
      <c r="AA14" s="37">
        <v>8.5</v>
      </c>
      <c r="AB14" s="78">
        <v>4.4000000000000004</v>
      </c>
      <c r="AC14" s="38">
        <v>8.9</v>
      </c>
      <c r="AD14" s="40"/>
      <c r="AE14" s="39">
        <v>3</v>
      </c>
      <c r="AG14" s="37" t="s">
        <v>563</v>
      </c>
      <c r="AS14" s="38"/>
      <c r="BA14" s="38">
        <v>1000</v>
      </c>
      <c r="BC14" s="35" t="s">
        <v>114</v>
      </c>
    </row>
    <row r="15" spans="1:85">
      <c r="A15" s="99" t="s">
        <v>1988</v>
      </c>
      <c r="B15" s="35" t="s">
        <v>1999</v>
      </c>
      <c r="C15" s="13" t="s">
        <v>1884</v>
      </c>
      <c r="D15" s="48">
        <v>0.41388888888888892</v>
      </c>
      <c r="E15" s="23" t="s">
        <v>99</v>
      </c>
      <c r="G15" s="38">
        <v>27.1</v>
      </c>
      <c r="H15" s="38">
        <v>23.8</v>
      </c>
      <c r="M15" s="35" t="s">
        <v>1991</v>
      </c>
      <c r="Y15" s="38">
        <v>8.1</v>
      </c>
      <c r="Z15" s="38">
        <v>10.5</v>
      </c>
      <c r="AA15" s="37">
        <v>10.7</v>
      </c>
      <c r="AB15" s="78">
        <v>38</v>
      </c>
      <c r="AC15" s="38">
        <v>9.4</v>
      </c>
      <c r="AD15" s="40"/>
      <c r="AE15" s="39">
        <v>30</v>
      </c>
      <c r="AG15" s="37" t="s">
        <v>563</v>
      </c>
      <c r="AS15" s="38"/>
      <c r="BA15" s="38">
        <v>5980</v>
      </c>
      <c r="BC15" s="35" t="s">
        <v>114</v>
      </c>
    </row>
    <row r="16" spans="1:85">
      <c r="A16" s="99" t="s">
        <v>1988</v>
      </c>
      <c r="B16" s="35" t="s">
        <v>1999</v>
      </c>
      <c r="C16" s="98" t="s">
        <v>1463</v>
      </c>
      <c r="D16" s="48">
        <v>0.48194444444444445</v>
      </c>
      <c r="E16" s="23" t="s">
        <v>99</v>
      </c>
      <c r="G16" s="38">
        <v>24.3</v>
      </c>
      <c r="H16" s="38">
        <v>26</v>
      </c>
      <c r="M16" s="35" t="s">
        <v>1991</v>
      </c>
      <c r="Y16" s="38">
        <v>7.4</v>
      </c>
      <c r="Z16" s="38">
        <v>5.7</v>
      </c>
      <c r="AA16" s="37">
        <v>7.1</v>
      </c>
      <c r="AB16" s="78">
        <v>9.5</v>
      </c>
      <c r="AC16" s="38">
        <v>2.8</v>
      </c>
      <c r="AD16" s="40"/>
      <c r="AE16" s="39">
        <v>130</v>
      </c>
      <c r="AG16" s="37" t="s">
        <v>563</v>
      </c>
      <c r="AS16" s="38"/>
      <c r="BA16" s="38">
        <v>12300</v>
      </c>
      <c r="BC16" s="35">
        <v>0.02</v>
      </c>
    </row>
    <row r="17" spans="1:55">
      <c r="A17" s="99" t="s">
        <v>1988</v>
      </c>
      <c r="B17" s="35" t="s">
        <v>1999</v>
      </c>
      <c r="C17" s="98" t="s">
        <v>1997</v>
      </c>
      <c r="D17" s="48">
        <v>0.3666666666666667</v>
      </c>
      <c r="E17" s="23" t="s">
        <v>104</v>
      </c>
      <c r="G17" s="38">
        <v>15.8</v>
      </c>
      <c r="H17" s="38">
        <v>14.7</v>
      </c>
      <c r="M17" s="35" t="s">
        <v>1991</v>
      </c>
      <c r="Y17" s="38">
        <v>7.4</v>
      </c>
      <c r="Z17" s="38">
        <v>4.0999999999999996</v>
      </c>
      <c r="AA17" s="37">
        <v>6.1</v>
      </c>
      <c r="AB17" s="78">
        <v>9.9</v>
      </c>
      <c r="AC17" s="38">
        <v>7.2</v>
      </c>
      <c r="AD17" s="40"/>
      <c r="AE17" s="39">
        <v>59</v>
      </c>
      <c r="AG17" s="37" t="s">
        <v>563</v>
      </c>
      <c r="AS17" s="38"/>
      <c r="BA17" s="38">
        <v>3100</v>
      </c>
      <c r="BC17" s="35">
        <v>0.03</v>
      </c>
    </row>
    <row r="18" spans="1:55">
      <c r="A18" s="99" t="s">
        <v>1988</v>
      </c>
      <c r="B18" s="35" t="s">
        <v>1999</v>
      </c>
      <c r="C18" s="98" t="s">
        <v>1995</v>
      </c>
      <c r="D18" s="48">
        <v>0.4826388888888889</v>
      </c>
      <c r="E18" s="23" t="s">
        <v>104</v>
      </c>
      <c r="G18" s="38">
        <v>17</v>
      </c>
      <c r="H18" s="38">
        <v>14.6</v>
      </c>
      <c r="M18" s="35" t="s">
        <v>1991</v>
      </c>
      <c r="Y18" s="38">
        <v>7.5</v>
      </c>
      <c r="Z18" s="38">
        <v>2.7</v>
      </c>
      <c r="AA18" s="37">
        <v>8.1</v>
      </c>
      <c r="AB18" s="78">
        <v>43</v>
      </c>
      <c r="AC18" s="38">
        <v>8.6</v>
      </c>
      <c r="AD18" s="40"/>
      <c r="AE18" s="39">
        <v>23</v>
      </c>
      <c r="AG18" s="37" t="s">
        <v>563</v>
      </c>
      <c r="AS18" s="38"/>
      <c r="BA18" s="38">
        <v>6000</v>
      </c>
      <c r="BC18" s="35" t="s">
        <v>114</v>
      </c>
    </row>
    <row r="19" spans="1:55">
      <c r="A19" s="99" t="s">
        <v>1988</v>
      </c>
      <c r="B19" s="35" t="s">
        <v>2000</v>
      </c>
      <c r="C19" s="98" t="s">
        <v>2001</v>
      </c>
      <c r="D19" s="48">
        <v>0.59722222222222221</v>
      </c>
      <c r="E19" s="23" t="s">
        <v>104</v>
      </c>
      <c r="G19" s="38">
        <v>25</v>
      </c>
      <c r="H19" s="38">
        <v>27.6</v>
      </c>
      <c r="M19" s="35">
        <v>38</v>
      </c>
      <c r="Y19" s="38">
        <v>8.3000000000000007</v>
      </c>
      <c r="Z19" s="38">
        <v>2.7</v>
      </c>
      <c r="AA19" s="37">
        <v>7.5</v>
      </c>
      <c r="AB19" s="78">
        <v>12</v>
      </c>
      <c r="AC19" s="38">
        <v>7.8</v>
      </c>
      <c r="AD19" s="40"/>
      <c r="AE19" s="39">
        <v>1400</v>
      </c>
      <c r="AG19" s="37" t="s">
        <v>563</v>
      </c>
      <c r="AS19" s="38">
        <v>1.9</v>
      </c>
      <c r="AT19" s="35">
        <v>0.4</v>
      </c>
      <c r="AU19" s="35" t="s">
        <v>564</v>
      </c>
      <c r="AV19" s="35">
        <v>1.1000000000000001</v>
      </c>
      <c r="AX19" s="35">
        <v>0.37</v>
      </c>
      <c r="AY19" s="35">
        <v>0.3</v>
      </c>
      <c r="BA19" s="38">
        <v>204</v>
      </c>
      <c r="BC19" s="35">
        <v>0.02</v>
      </c>
    </row>
    <row r="20" spans="1:55">
      <c r="A20" s="99" t="s">
        <v>1988</v>
      </c>
      <c r="B20" s="35" t="s">
        <v>2000</v>
      </c>
      <c r="C20" s="98" t="s">
        <v>196</v>
      </c>
      <c r="D20" s="48">
        <v>0.49305555555555558</v>
      </c>
      <c r="E20" s="23" t="s">
        <v>99</v>
      </c>
      <c r="G20" s="38">
        <v>27.8</v>
      </c>
      <c r="H20" s="38">
        <v>26.6</v>
      </c>
      <c r="M20" s="35">
        <v>39</v>
      </c>
      <c r="Y20" s="38">
        <v>8.1999999999999993</v>
      </c>
      <c r="Z20" s="38">
        <v>2.9</v>
      </c>
      <c r="AA20" s="37">
        <v>6.9</v>
      </c>
      <c r="AB20" s="78">
        <v>22</v>
      </c>
      <c r="AC20" s="38">
        <v>7.3</v>
      </c>
      <c r="AD20" s="40"/>
      <c r="AE20" s="39">
        <v>110</v>
      </c>
      <c r="AG20" s="37" t="s">
        <v>563</v>
      </c>
      <c r="AS20" s="38">
        <v>1.9</v>
      </c>
      <c r="AT20" s="35">
        <v>0.2</v>
      </c>
      <c r="AU20" s="35" t="s">
        <v>564</v>
      </c>
      <c r="AV20" s="35">
        <v>1.2</v>
      </c>
      <c r="AX20" s="35">
        <v>0.41</v>
      </c>
      <c r="AY20" s="35">
        <v>0.3</v>
      </c>
      <c r="BA20" s="38">
        <v>289</v>
      </c>
      <c r="BC20" s="35" t="s">
        <v>114</v>
      </c>
    </row>
    <row r="21" spans="1:55">
      <c r="A21" s="99" t="s">
        <v>1988</v>
      </c>
      <c r="B21" s="35" t="s">
        <v>2000</v>
      </c>
      <c r="C21" s="98" t="s">
        <v>2002</v>
      </c>
      <c r="D21" s="48">
        <v>0.4513888888888889</v>
      </c>
      <c r="E21" s="23" t="s">
        <v>104</v>
      </c>
      <c r="G21" s="38">
        <v>12.6</v>
      </c>
      <c r="H21" s="38">
        <v>14</v>
      </c>
      <c r="M21" s="35" t="s">
        <v>1991</v>
      </c>
      <c r="Y21" s="38">
        <v>8.3000000000000007</v>
      </c>
      <c r="Z21" s="38">
        <v>3</v>
      </c>
      <c r="AA21" s="37">
        <v>5.2</v>
      </c>
      <c r="AB21" s="78">
        <v>2.2999999999999998</v>
      </c>
      <c r="AC21" s="38">
        <v>10.199999999999999</v>
      </c>
      <c r="AD21" s="40"/>
      <c r="AE21" s="39">
        <v>510</v>
      </c>
      <c r="AG21" s="37" t="s">
        <v>563</v>
      </c>
      <c r="AS21" s="38">
        <v>4.2</v>
      </c>
      <c r="AT21" s="35">
        <v>0.6</v>
      </c>
      <c r="AU21" s="35">
        <v>0.2</v>
      </c>
      <c r="AV21" s="35">
        <v>3.3</v>
      </c>
      <c r="AX21" s="35">
        <v>0.17</v>
      </c>
      <c r="AY21" s="35" t="s">
        <v>564</v>
      </c>
      <c r="BA21" s="38">
        <v>117</v>
      </c>
      <c r="BC21" s="35">
        <v>0.05</v>
      </c>
    </row>
    <row r="22" spans="1:55">
      <c r="A22" s="99" t="s">
        <v>1988</v>
      </c>
      <c r="B22" s="35" t="s">
        <v>2000</v>
      </c>
      <c r="C22" s="98" t="s">
        <v>184</v>
      </c>
      <c r="D22" s="48">
        <v>0.4909722222222222</v>
      </c>
      <c r="E22" s="23" t="s">
        <v>104</v>
      </c>
      <c r="G22" s="38">
        <v>6</v>
      </c>
      <c r="H22" s="38">
        <v>8.9</v>
      </c>
      <c r="M22" s="35" t="s">
        <v>1991</v>
      </c>
      <c r="Y22" s="38">
        <v>8.5</v>
      </c>
      <c r="Z22" s="38">
        <v>4.3</v>
      </c>
      <c r="AA22" s="37">
        <v>6.8</v>
      </c>
      <c r="AB22" s="78">
        <v>3.4</v>
      </c>
      <c r="AC22" s="38">
        <v>13.3</v>
      </c>
      <c r="AD22" s="40"/>
      <c r="AE22" s="39">
        <v>4100</v>
      </c>
      <c r="AG22" s="37" t="s">
        <v>563</v>
      </c>
      <c r="AS22" s="38">
        <v>4.5999999999999996</v>
      </c>
      <c r="AT22" s="35">
        <v>1.1000000000000001</v>
      </c>
      <c r="AU22" s="35" t="s">
        <v>564</v>
      </c>
      <c r="AV22" s="35">
        <v>2.4</v>
      </c>
      <c r="AX22" s="35">
        <v>0.26</v>
      </c>
      <c r="AY22" s="35" t="s">
        <v>564</v>
      </c>
      <c r="BA22" s="38">
        <v>420</v>
      </c>
      <c r="BC22" s="35">
        <v>0.11</v>
      </c>
    </row>
    <row r="23" spans="1:55">
      <c r="A23" s="99" t="s">
        <v>1988</v>
      </c>
      <c r="B23" s="35" t="s">
        <v>2003</v>
      </c>
      <c r="C23" s="98" t="s">
        <v>2001</v>
      </c>
      <c r="D23" s="48">
        <v>0.55902777777777779</v>
      </c>
      <c r="E23" s="23" t="s">
        <v>104</v>
      </c>
      <c r="G23" s="38">
        <v>27.5</v>
      </c>
      <c r="H23" s="38">
        <v>29.8</v>
      </c>
      <c r="M23" s="35">
        <v>19</v>
      </c>
      <c r="Y23" s="38">
        <v>8.6</v>
      </c>
      <c r="Z23" s="38">
        <v>2.6</v>
      </c>
      <c r="AA23" s="37">
        <v>8.5</v>
      </c>
      <c r="AB23" s="78">
        <v>35</v>
      </c>
      <c r="AC23" s="38">
        <v>9.8000000000000007</v>
      </c>
      <c r="AD23" s="40"/>
      <c r="AE23" s="39">
        <v>640</v>
      </c>
      <c r="AG23" s="37" t="s">
        <v>563</v>
      </c>
      <c r="AS23" s="38">
        <v>1.7</v>
      </c>
      <c r="AT23" s="35">
        <v>0.2</v>
      </c>
      <c r="AU23" s="35">
        <v>0.2</v>
      </c>
      <c r="AV23" s="35">
        <v>0.8</v>
      </c>
      <c r="AX23" s="35">
        <v>0.32</v>
      </c>
      <c r="AY23" s="35" t="s">
        <v>564</v>
      </c>
      <c r="BA23" s="38">
        <v>2210</v>
      </c>
      <c r="BC23" s="35" t="s">
        <v>114</v>
      </c>
    </row>
    <row r="24" spans="1:55">
      <c r="A24" s="99" t="s">
        <v>1988</v>
      </c>
      <c r="B24" s="35" t="s">
        <v>2003</v>
      </c>
      <c r="C24" s="98" t="s">
        <v>196</v>
      </c>
      <c r="D24" s="48">
        <v>0.50347222222222221</v>
      </c>
      <c r="E24" s="23" t="s">
        <v>99</v>
      </c>
      <c r="G24" s="38">
        <v>27.6</v>
      </c>
      <c r="H24" s="38">
        <v>27.8</v>
      </c>
      <c r="M24" s="35">
        <v>21</v>
      </c>
      <c r="Y24" s="38">
        <v>7.9</v>
      </c>
      <c r="Z24" s="38">
        <v>2.8</v>
      </c>
      <c r="AA24" s="37">
        <v>6.7</v>
      </c>
      <c r="AB24" s="78">
        <v>42</v>
      </c>
      <c r="AC24" s="38">
        <v>6.2</v>
      </c>
      <c r="AD24" s="40"/>
      <c r="AE24" s="39">
        <v>150</v>
      </c>
      <c r="AG24" s="37" t="s">
        <v>563</v>
      </c>
      <c r="AS24" s="38">
        <v>2.4</v>
      </c>
      <c r="AT24" s="35">
        <v>0.3</v>
      </c>
      <c r="AU24" s="35" t="s">
        <v>564</v>
      </c>
      <c r="AV24" s="35">
        <v>1.1000000000000001</v>
      </c>
      <c r="AX24" s="35">
        <v>0.35</v>
      </c>
      <c r="AY24" s="35">
        <v>0.2</v>
      </c>
      <c r="BA24" s="38">
        <v>5270</v>
      </c>
      <c r="BC24" s="35" t="s">
        <v>114</v>
      </c>
    </row>
    <row r="25" spans="1:55">
      <c r="A25" s="99" t="s">
        <v>1988</v>
      </c>
      <c r="B25" s="35" t="s">
        <v>2003</v>
      </c>
      <c r="C25" s="98" t="s">
        <v>2002</v>
      </c>
      <c r="D25" s="48">
        <v>0.40972222222222227</v>
      </c>
      <c r="E25" s="23" t="s">
        <v>104</v>
      </c>
      <c r="G25" s="38">
        <v>14.7</v>
      </c>
      <c r="H25" s="38">
        <v>15.5</v>
      </c>
      <c r="M25" s="35" t="s">
        <v>1991</v>
      </c>
      <c r="Y25" s="38">
        <v>8</v>
      </c>
      <c r="Z25" s="38">
        <v>0.9</v>
      </c>
      <c r="AA25" s="37">
        <v>4.4000000000000004</v>
      </c>
      <c r="AB25" s="78">
        <v>4.8</v>
      </c>
      <c r="AC25" s="38">
        <v>8.9</v>
      </c>
      <c r="AD25" s="40"/>
      <c r="AE25" s="39">
        <v>420</v>
      </c>
      <c r="AG25" s="37" t="s">
        <v>563</v>
      </c>
      <c r="AS25" s="38">
        <v>3</v>
      </c>
      <c r="AT25" s="35">
        <v>0.3</v>
      </c>
      <c r="AU25" s="35" t="s">
        <v>564</v>
      </c>
      <c r="AV25" s="35">
        <v>2.2999999999999998</v>
      </c>
      <c r="AX25" s="35">
        <v>0.11</v>
      </c>
      <c r="AY25" s="35" t="s">
        <v>564</v>
      </c>
      <c r="BA25" s="38">
        <v>6950</v>
      </c>
      <c r="BC25" s="35" t="s">
        <v>114</v>
      </c>
    </row>
    <row r="26" spans="1:55">
      <c r="A26" s="99" t="s">
        <v>1988</v>
      </c>
      <c r="B26" s="35" t="s">
        <v>2003</v>
      </c>
      <c r="C26" s="98" t="s">
        <v>184</v>
      </c>
      <c r="D26" s="48">
        <v>0.45833333333333331</v>
      </c>
      <c r="E26" s="23" t="s">
        <v>104</v>
      </c>
      <c r="G26" s="38">
        <v>11</v>
      </c>
      <c r="H26" s="38">
        <v>11.9</v>
      </c>
      <c r="M26" s="35" t="s">
        <v>1991</v>
      </c>
      <c r="Y26" s="38">
        <v>7.7</v>
      </c>
      <c r="Z26" s="38">
        <v>1.2</v>
      </c>
      <c r="AA26" s="37">
        <v>4.5999999999999996</v>
      </c>
      <c r="AB26" s="78">
        <v>2.8</v>
      </c>
      <c r="AC26" s="38">
        <v>7.5</v>
      </c>
      <c r="AD26" s="40"/>
      <c r="AE26" s="39">
        <v>60</v>
      </c>
      <c r="AG26" s="37" t="s">
        <v>563</v>
      </c>
      <c r="AS26" s="38">
        <v>4.0999999999999996</v>
      </c>
      <c r="AT26" s="35">
        <v>1</v>
      </c>
      <c r="AU26" s="35" t="s">
        <v>564</v>
      </c>
      <c r="AV26" s="35">
        <v>2.6</v>
      </c>
      <c r="AX26" s="35">
        <v>0.1</v>
      </c>
      <c r="AY26" s="35" t="s">
        <v>564</v>
      </c>
      <c r="BA26" s="38">
        <v>11200</v>
      </c>
      <c r="BC26" s="35" t="s">
        <v>114</v>
      </c>
    </row>
    <row r="27" spans="1:55">
      <c r="A27" s="99" t="s">
        <v>1988</v>
      </c>
      <c r="B27" s="35" t="s">
        <v>2004</v>
      </c>
      <c r="C27" s="13" t="s">
        <v>2001</v>
      </c>
      <c r="D27" s="48">
        <v>0.59027777777777779</v>
      </c>
      <c r="E27" s="23" t="s">
        <v>104</v>
      </c>
      <c r="G27" s="38">
        <v>27.5</v>
      </c>
      <c r="H27" s="38">
        <v>28</v>
      </c>
      <c r="M27" s="35">
        <v>41</v>
      </c>
      <c r="Y27" s="38">
        <v>8.9</v>
      </c>
      <c r="Z27" s="38">
        <v>3.8</v>
      </c>
      <c r="AA27" s="37">
        <v>6.4</v>
      </c>
      <c r="AB27" s="78">
        <v>15</v>
      </c>
      <c r="AC27" s="38">
        <v>11.9</v>
      </c>
      <c r="AD27" s="40"/>
      <c r="AE27" s="39">
        <v>940</v>
      </c>
      <c r="AG27" s="37" t="s">
        <v>563</v>
      </c>
      <c r="AS27" s="38">
        <v>1.6</v>
      </c>
      <c r="AT27" s="35">
        <v>0.2</v>
      </c>
      <c r="AU27" s="35" t="s">
        <v>564</v>
      </c>
      <c r="AV27" s="35">
        <v>0.8</v>
      </c>
      <c r="AX27" s="35">
        <v>0.28000000000000003</v>
      </c>
      <c r="AY27" s="35" t="s">
        <v>564</v>
      </c>
      <c r="BA27" s="38">
        <v>179</v>
      </c>
      <c r="BC27" s="35">
        <v>0.04</v>
      </c>
    </row>
    <row r="28" spans="1:55">
      <c r="A28" s="99" t="s">
        <v>1988</v>
      </c>
      <c r="B28" s="35" t="s">
        <v>2004</v>
      </c>
      <c r="C28" s="98" t="s">
        <v>196</v>
      </c>
      <c r="D28" s="48">
        <v>0.4861111111111111</v>
      </c>
      <c r="E28" s="23" t="s">
        <v>99</v>
      </c>
      <c r="G28" s="38">
        <v>27.5</v>
      </c>
      <c r="H28" s="38">
        <v>26.9</v>
      </c>
      <c r="M28" s="35">
        <v>35</v>
      </c>
      <c r="Y28" s="38">
        <v>8.3000000000000007</v>
      </c>
      <c r="Z28" s="38">
        <v>3.3</v>
      </c>
      <c r="AA28" s="37">
        <v>6.6</v>
      </c>
      <c r="AB28" s="78">
        <v>19</v>
      </c>
      <c r="AC28" s="38">
        <v>9.1</v>
      </c>
      <c r="AD28" s="40"/>
      <c r="AE28" s="39">
        <v>1500</v>
      </c>
      <c r="AG28" s="37" t="s">
        <v>563</v>
      </c>
      <c r="AS28" s="38">
        <v>1.6</v>
      </c>
      <c r="AT28" s="35">
        <v>0.3</v>
      </c>
      <c r="AU28" s="35" t="s">
        <v>564</v>
      </c>
      <c r="AV28" s="35">
        <v>0.8</v>
      </c>
      <c r="AX28" s="35">
        <v>0.23</v>
      </c>
      <c r="AY28" s="35" t="s">
        <v>564</v>
      </c>
      <c r="BA28" s="38">
        <v>826</v>
      </c>
      <c r="BC28" s="35" t="s">
        <v>114</v>
      </c>
    </row>
    <row r="29" spans="1:55">
      <c r="A29" s="99" t="s">
        <v>1988</v>
      </c>
      <c r="B29" s="35" t="s">
        <v>2004</v>
      </c>
      <c r="C29" s="98" t="s">
        <v>2002</v>
      </c>
      <c r="D29" s="48">
        <v>0.44097222222222227</v>
      </c>
      <c r="E29" s="23" t="s">
        <v>104</v>
      </c>
      <c r="G29" s="38">
        <v>13.9</v>
      </c>
      <c r="H29" s="38">
        <v>14.9</v>
      </c>
      <c r="M29" s="35" t="s">
        <v>1991</v>
      </c>
      <c r="Y29" s="38">
        <v>8.1999999999999993</v>
      </c>
      <c r="Z29" s="38">
        <v>1.2</v>
      </c>
      <c r="AA29" s="37">
        <v>3.6</v>
      </c>
      <c r="AB29" s="78" t="s">
        <v>1994</v>
      </c>
      <c r="AC29" s="38">
        <v>9.9</v>
      </c>
      <c r="AD29" s="40"/>
      <c r="AE29" s="39">
        <v>1100</v>
      </c>
      <c r="AG29" s="37" t="s">
        <v>563</v>
      </c>
      <c r="AS29" s="37">
        <v>4.4000000000000004</v>
      </c>
      <c r="AT29" s="35">
        <v>0.2</v>
      </c>
      <c r="AU29" s="35" t="s">
        <v>564</v>
      </c>
      <c r="AV29" s="35">
        <v>4.0999999999999996</v>
      </c>
      <c r="AX29" s="35">
        <v>0.19</v>
      </c>
      <c r="AY29" s="35" t="s">
        <v>564</v>
      </c>
      <c r="BA29" s="38">
        <v>107</v>
      </c>
      <c r="BC29" s="35">
        <v>0.02</v>
      </c>
    </row>
    <row r="30" spans="1:55">
      <c r="A30" s="99" t="s">
        <v>1988</v>
      </c>
      <c r="B30" s="35" t="s">
        <v>2004</v>
      </c>
      <c r="C30" s="98" t="s">
        <v>184</v>
      </c>
      <c r="D30" s="48">
        <v>0.48680555555555555</v>
      </c>
      <c r="E30" s="23" t="s">
        <v>104</v>
      </c>
      <c r="G30" s="38">
        <v>9</v>
      </c>
      <c r="H30" s="38">
        <v>8.8000000000000007</v>
      </c>
      <c r="M30" s="35" t="s">
        <v>1991</v>
      </c>
      <c r="Y30" s="38">
        <v>8.4</v>
      </c>
      <c r="Z30" s="38">
        <v>3.2</v>
      </c>
      <c r="AA30" s="37">
        <v>5</v>
      </c>
      <c r="AB30" s="78">
        <v>2</v>
      </c>
      <c r="AC30" s="38">
        <v>13</v>
      </c>
      <c r="AD30" s="40"/>
      <c r="AE30" s="39">
        <v>380</v>
      </c>
      <c r="AG30" s="37" t="s">
        <v>563</v>
      </c>
      <c r="AS30" s="38">
        <v>3.1</v>
      </c>
      <c r="AT30" s="35">
        <v>0.4</v>
      </c>
      <c r="AU30" s="35" t="s">
        <v>564</v>
      </c>
      <c r="AV30" s="35">
        <v>2.5</v>
      </c>
      <c r="AX30" s="35">
        <v>0.18</v>
      </c>
      <c r="AY30" s="35" t="s">
        <v>564</v>
      </c>
      <c r="BA30" s="38">
        <v>471</v>
      </c>
      <c r="BC30" s="35">
        <v>0.08</v>
      </c>
    </row>
    <row r="31" spans="1:55">
      <c r="A31" s="99" t="s">
        <v>1988</v>
      </c>
      <c r="B31" s="35" t="s">
        <v>2005</v>
      </c>
      <c r="C31" s="98" t="s">
        <v>2001</v>
      </c>
      <c r="D31" s="48">
        <v>0.4548611111111111</v>
      </c>
      <c r="E31" s="23" t="s">
        <v>104</v>
      </c>
      <c r="G31" s="38">
        <v>23.8</v>
      </c>
      <c r="H31" s="38">
        <v>23.2</v>
      </c>
      <c r="M31" s="35" t="s">
        <v>1991</v>
      </c>
      <c r="Y31" s="38">
        <v>8.6999999999999993</v>
      </c>
      <c r="Z31" s="38">
        <v>1.3</v>
      </c>
      <c r="AA31" s="37">
        <v>4.3</v>
      </c>
      <c r="AB31" s="78">
        <v>4.3</v>
      </c>
      <c r="AC31" s="38">
        <v>10.6</v>
      </c>
      <c r="AD31" s="40"/>
      <c r="AE31" s="39">
        <v>240</v>
      </c>
      <c r="AG31" s="37" t="s">
        <v>563</v>
      </c>
      <c r="AS31" s="38"/>
      <c r="AX31" s="39"/>
      <c r="BA31" s="38">
        <v>20.9</v>
      </c>
      <c r="BC31" s="35" t="s">
        <v>114</v>
      </c>
    </row>
    <row r="32" spans="1:55">
      <c r="A32" s="99" t="s">
        <v>1988</v>
      </c>
      <c r="B32" s="35" t="s">
        <v>2005</v>
      </c>
      <c r="C32" s="98" t="s">
        <v>196</v>
      </c>
      <c r="D32" s="48">
        <v>0.44444444444444442</v>
      </c>
      <c r="E32" s="23" t="s">
        <v>99</v>
      </c>
      <c r="G32" s="38">
        <v>26.2</v>
      </c>
      <c r="H32" s="38">
        <v>25.2</v>
      </c>
      <c r="M32" s="35" t="s">
        <v>1991</v>
      </c>
      <c r="Y32" s="38">
        <v>8.5</v>
      </c>
      <c r="Z32" s="38">
        <v>1.4</v>
      </c>
      <c r="AA32" s="37">
        <v>3.8</v>
      </c>
      <c r="AB32" s="78">
        <v>5.8</v>
      </c>
      <c r="AC32" s="38">
        <v>9</v>
      </c>
      <c r="AD32" s="40"/>
      <c r="AE32" s="39">
        <v>74</v>
      </c>
      <c r="AG32" s="37" t="s">
        <v>563</v>
      </c>
      <c r="AS32" s="38"/>
      <c r="BA32" s="38">
        <v>25.9</v>
      </c>
      <c r="BC32" s="35" t="s">
        <v>114</v>
      </c>
    </row>
    <row r="33" spans="1:55">
      <c r="A33" s="99" t="s">
        <v>1988</v>
      </c>
      <c r="B33" s="35" t="s">
        <v>2005</v>
      </c>
      <c r="C33" s="98" t="s">
        <v>1997</v>
      </c>
      <c r="D33" s="48">
        <v>0.4236111111111111</v>
      </c>
      <c r="E33" s="23" t="s">
        <v>104</v>
      </c>
      <c r="G33" s="38">
        <v>12</v>
      </c>
      <c r="H33" s="38">
        <v>11.3</v>
      </c>
      <c r="M33" s="35" t="s">
        <v>1991</v>
      </c>
      <c r="Y33" s="38">
        <v>8.4</v>
      </c>
      <c r="Z33" s="38">
        <v>1.2</v>
      </c>
      <c r="AA33" s="37">
        <v>2.5</v>
      </c>
      <c r="AB33" s="78">
        <v>1.7</v>
      </c>
      <c r="AC33" s="38">
        <v>10.3</v>
      </c>
      <c r="AD33" s="40"/>
      <c r="AE33" s="39">
        <v>68</v>
      </c>
      <c r="AG33" s="37" t="s">
        <v>563</v>
      </c>
      <c r="AS33" s="38"/>
      <c r="BA33" s="38">
        <v>15.6</v>
      </c>
      <c r="BC33" s="35" t="s">
        <v>114</v>
      </c>
    </row>
    <row r="34" spans="1:55">
      <c r="A34" s="99" t="s">
        <v>1988</v>
      </c>
      <c r="B34" s="35" t="s">
        <v>2005</v>
      </c>
      <c r="C34" s="98" t="s">
        <v>184</v>
      </c>
      <c r="D34" s="48">
        <v>0.43055555555555558</v>
      </c>
      <c r="E34" s="23" t="s">
        <v>104</v>
      </c>
      <c r="F34" s="38"/>
      <c r="G34" s="38">
        <v>5.2</v>
      </c>
      <c r="H34" s="38">
        <v>4.5</v>
      </c>
      <c r="M34" s="35" t="s">
        <v>1991</v>
      </c>
      <c r="Y34" s="38">
        <v>8.6</v>
      </c>
      <c r="Z34" s="38">
        <v>1.1000000000000001</v>
      </c>
      <c r="AA34" s="37">
        <v>3</v>
      </c>
      <c r="AB34" s="78" t="s">
        <v>1994</v>
      </c>
      <c r="AC34" s="38">
        <v>11.5</v>
      </c>
      <c r="AD34" s="40"/>
      <c r="AE34" s="39">
        <v>84</v>
      </c>
      <c r="AG34" s="37" t="s">
        <v>563</v>
      </c>
      <c r="AS34" s="38"/>
      <c r="BA34" s="38">
        <v>19.5</v>
      </c>
      <c r="BC34" s="35">
        <v>0.03</v>
      </c>
    </row>
    <row r="35" spans="1:55">
      <c r="A35" s="99" t="s">
        <v>1988</v>
      </c>
      <c r="B35" s="35" t="s">
        <v>2006</v>
      </c>
      <c r="C35" s="98" t="s">
        <v>2001</v>
      </c>
      <c r="D35" s="48">
        <v>0.57152777777777775</v>
      </c>
      <c r="E35" s="23" t="s">
        <v>104</v>
      </c>
      <c r="G35" s="38">
        <v>24.5</v>
      </c>
      <c r="H35" s="38">
        <v>29.6</v>
      </c>
      <c r="M35" s="35">
        <v>37</v>
      </c>
      <c r="Y35" s="38">
        <v>7.8</v>
      </c>
      <c r="Z35" s="38">
        <v>7.4</v>
      </c>
      <c r="AA35" s="37">
        <v>10.1</v>
      </c>
      <c r="AB35" s="78">
        <v>13</v>
      </c>
      <c r="AC35" s="38">
        <v>6</v>
      </c>
      <c r="AD35" s="40"/>
      <c r="AE35" s="39">
        <v>1100</v>
      </c>
      <c r="AG35" s="37" t="s">
        <v>563</v>
      </c>
      <c r="AS35" s="38"/>
      <c r="BA35" s="38">
        <v>149</v>
      </c>
      <c r="BC35" s="35">
        <v>0.12</v>
      </c>
    </row>
    <row r="36" spans="1:55">
      <c r="A36" s="99" t="s">
        <v>1988</v>
      </c>
      <c r="B36" s="35" t="s">
        <v>2006</v>
      </c>
      <c r="C36" s="98" t="s">
        <v>196</v>
      </c>
      <c r="D36" s="48">
        <v>0.47569444444444442</v>
      </c>
      <c r="E36" s="23" t="s">
        <v>99</v>
      </c>
      <c r="G36" s="38">
        <v>25.6</v>
      </c>
      <c r="H36" s="38">
        <v>26</v>
      </c>
      <c r="M36" s="35" t="s">
        <v>1991</v>
      </c>
      <c r="Y36" s="38">
        <v>7.9</v>
      </c>
      <c r="Z36" s="38">
        <v>6.7</v>
      </c>
      <c r="AA36" s="37">
        <v>7.4</v>
      </c>
      <c r="AB36" s="78">
        <v>6.5</v>
      </c>
      <c r="AC36" s="38">
        <v>9</v>
      </c>
      <c r="AD36" s="40"/>
      <c r="AE36" s="39">
        <v>74</v>
      </c>
      <c r="AG36" s="37" t="s">
        <v>563</v>
      </c>
      <c r="AS36" s="38"/>
      <c r="BA36" s="38">
        <v>229</v>
      </c>
      <c r="BC36" s="35">
        <v>0.09</v>
      </c>
    </row>
    <row r="37" spans="1:55">
      <c r="A37" s="99" t="s">
        <v>1988</v>
      </c>
      <c r="B37" s="35" t="s">
        <v>2006</v>
      </c>
      <c r="C37" s="98" t="s">
        <v>2002</v>
      </c>
      <c r="D37" s="48">
        <v>0.43055555555555558</v>
      </c>
      <c r="E37" s="23" t="s">
        <v>104</v>
      </c>
      <c r="G37" s="38">
        <v>11.8</v>
      </c>
      <c r="H37" s="38">
        <v>14.7</v>
      </c>
      <c r="M37" s="35" t="s">
        <v>1991</v>
      </c>
      <c r="Y37" s="38">
        <v>7.8</v>
      </c>
      <c r="Z37" s="38">
        <v>4.0999999999999996</v>
      </c>
      <c r="AA37" s="37">
        <v>6.3</v>
      </c>
      <c r="AB37" s="78">
        <v>6.5</v>
      </c>
      <c r="AC37" s="38">
        <v>8.1999999999999993</v>
      </c>
      <c r="AD37" s="40"/>
      <c r="AE37" s="39">
        <v>1200</v>
      </c>
      <c r="AG37" s="37" t="s">
        <v>563</v>
      </c>
      <c r="AS37" s="38"/>
      <c r="BA37" s="38">
        <v>41</v>
      </c>
      <c r="BC37" s="35" t="s">
        <v>114</v>
      </c>
    </row>
    <row r="38" spans="1:55">
      <c r="A38" s="99" t="s">
        <v>1988</v>
      </c>
      <c r="B38" s="35" t="s">
        <v>2006</v>
      </c>
      <c r="C38" s="98" t="s">
        <v>184</v>
      </c>
      <c r="D38" s="48">
        <v>0.47222222222222227</v>
      </c>
      <c r="E38" s="23" t="s">
        <v>104</v>
      </c>
      <c r="G38" s="38">
        <v>9</v>
      </c>
      <c r="H38" s="38">
        <v>9.1</v>
      </c>
      <c r="M38" s="35" t="s">
        <v>1991</v>
      </c>
      <c r="Y38" s="38">
        <v>7.8</v>
      </c>
      <c r="Z38" s="38">
        <v>7.9</v>
      </c>
      <c r="AA38" s="37">
        <v>7.9</v>
      </c>
      <c r="AB38" s="78">
        <v>4.8</v>
      </c>
      <c r="AC38" s="38">
        <v>8.8000000000000007</v>
      </c>
      <c r="AD38" s="40"/>
      <c r="AE38" s="39">
        <v>170</v>
      </c>
      <c r="AG38" s="37" t="s">
        <v>563</v>
      </c>
      <c r="AS38" s="38"/>
      <c r="BA38" s="38">
        <v>69.400000000000006</v>
      </c>
      <c r="BC38" s="35">
        <v>0.48</v>
      </c>
    </row>
    <row r="39" spans="1:55">
      <c r="A39" s="99" t="s">
        <v>1988</v>
      </c>
      <c r="B39" s="35" t="s">
        <v>2007</v>
      </c>
      <c r="C39" s="13" t="s">
        <v>2001</v>
      </c>
      <c r="D39" s="48">
        <v>0.46875</v>
      </c>
      <c r="E39" s="23" t="s">
        <v>104</v>
      </c>
      <c r="G39" s="38">
        <v>23.2</v>
      </c>
      <c r="H39" s="38">
        <v>20.3</v>
      </c>
      <c r="M39" s="35" t="s">
        <v>1991</v>
      </c>
      <c r="Y39" s="38">
        <v>8.3000000000000007</v>
      </c>
      <c r="Z39" s="38" t="s">
        <v>566</v>
      </c>
      <c r="AA39" s="37">
        <v>2.7</v>
      </c>
      <c r="AB39" s="78">
        <v>0.9</v>
      </c>
      <c r="AC39" s="38">
        <v>8.8000000000000007</v>
      </c>
      <c r="AD39" s="40"/>
      <c r="AE39" s="39">
        <v>110</v>
      </c>
      <c r="AG39" s="37" t="s">
        <v>563</v>
      </c>
      <c r="AS39" s="38"/>
      <c r="BA39" s="38">
        <v>31.8</v>
      </c>
      <c r="BC39" s="35" t="s">
        <v>114</v>
      </c>
    </row>
    <row r="40" spans="1:55">
      <c r="A40" s="99" t="s">
        <v>1988</v>
      </c>
      <c r="B40" s="35" t="s">
        <v>2007</v>
      </c>
      <c r="C40" s="98" t="s">
        <v>196</v>
      </c>
      <c r="D40" s="48">
        <v>0.4548611111111111</v>
      </c>
      <c r="E40" s="23" t="s">
        <v>99</v>
      </c>
      <c r="G40" s="38">
        <v>25.2</v>
      </c>
      <c r="H40" s="38">
        <v>23.3</v>
      </c>
      <c r="M40" s="35" t="s">
        <v>1991</v>
      </c>
      <c r="Y40" s="38">
        <v>8.3000000000000007</v>
      </c>
      <c r="Z40" s="38" t="s">
        <v>566</v>
      </c>
      <c r="AA40" s="37">
        <v>2.6</v>
      </c>
      <c r="AB40" s="78">
        <v>1</v>
      </c>
      <c r="AC40" s="38">
        <v>7.7</v>
      </c>
      <c r="AD40" s="40"/>
      <c r="AE40" s="39">
        <v>110</v>
      </c>
      <c r="AG40" s="37" t="s">
        <v>563</v>
      </c>
      <c r="AS40" s="38"/>
      <c r="BA40" s="38">
        <v>30.8</v>
      </c>
      <c r="BC40" s="35" t="s">
        <v>114</v>
      </c>
    </row>
    <row r="41" spans="1:55">
      <c r="A41" s="99" t="s">
        <v>1988</v>
      </c>
      <c r="B41" s="35" t="s">
        <v>2007</v>
      </c>
      <c r="C41" s="98" t="s">
        <v>1997</v>
      </c>
      <c r="D41" s="48">
        <v>0.43402777777777773</v>
      </c>
      <c r="E41" s="23" t="s">
        <v>104</v>
      </c>
      <c r="G41" s="38">
        <v>10.7</v>
      </c>
      <c r="H41" s="38">
        <v>14.1</v>
      </c>
      <c r="M41" s="35" t="s">
        <v>1991</v>
      </c>
      <c r="Y41" s="38">
        <v>8.1</v>
      </c>
      <c r="Z41" s="38">
        <v>0.9</v>
      </c>
      <c r="AA41" s="37">
        <v>2.7</v>
      </c>
      <c r="AB41" s="78" t="s">
        <v>1994</v>
      </c>
      <c r="AC41" s="38">
        <v>9.3000000000000007</v>
      </c>
      <c r="AD41" s="40"/>
      <c r="AE41" s="39">
        <v>40</v>
      </c>
      <c r="AG41" s="37" t="s">
        <v>563</v>
      </c>
      <c r="AS41" s="38"/>
      <c r="BA41" s="38">
        <v>17.600000000000001</v>
      </c>
      <c r="BC41" s="35" t="s">
        <v>114</v>
      </c>
    </row>
    <row r="42" spans="1:55">
      <c r="A42" s="99" t="s">
        <v>1988</v>
      </c>
      <c r="B42" s="35" t="s">
        <v>2007</v>
      </c>
      <c r="C42" s="98" t="s">
        <v>184</v>
      </c>
      <c r="D42" s="48">
        <v>0.44027777777777777</v>
      </c>
      <c r="E42" s="23" t="s">
        <v>104</v>
      </c>
      <c r="G42" s="38">
        <v>3.5</v>
      </c>
      <c r="H42" s="38">
        <v>10</v>
      </c>
      <c r="M42" s="35" t="s">
        <v>1991</v>
      </c>
      <c r="Y42" s="38">
        <v>8.1999999999999993</v>
      </c>
      <c r="Z42" s="38" t="s">
        <v>566</v>
      </c>
      <c r="AA42" s="37">
        <v>3.3</v>
      </c>
      <c r="AB42" s="78" t="s">
        <v>1994</v>
      </c>
      <c r="AC42" s="38">
        <v>9.8000000000000007</v>
      </c>
      <c r="AD42" s="40"/>
      <c r="AE42" s="39">
        <v>10</v>
      </c>
      <c r="AG42" s="37" t="s">
        <v>563</v>
      </c>
      <c r="AS42" s="38"/>
      <c r="BA42" s="38">
        <v>27.4</v>
      </c>
      <c r="BC42" s="35" t="s">
        <v>114</v>
      </c>
    </row>
    <row r="43" spans="1:55">
      <c r="A43" s="99"/>
      <c r="B43" s="35"/>
      <c r="C43" s="98"/>
      <c r="D43" s="48"/>
      <c r="Y43" s="38"/>
      <c r="Z43" s="38"/>
      <c r="AB43" s="78"/>
      <c r="AD43" s="40"/>
      <c r="AS43" s="38"/>
    </row>
    <row r="44" spans="1:55">
      <c r="A44" s="99"/>
      <c r="B44" s="35"/>
      <c r="C44" s="98"/>
      <c r="D44" s="48"/>
      <c r="Y44" s="38"/>
      <c r="Z44" s="38"/>
      <c r="AB44" s="78"/>
      <c r="AD44" s="40"/>
      <c r="AS44" s="38"/>
    </row>
    <row r="45" spans="1:55">
      <c r="A45" s="99"/>
      <c r="B45" s="35"/>
      <c r="C45" s="98"/>
      <c r="D45" s="48"/>
      <c r="Y45" s="38"/>
      <c r="Z45" s="38"/>
      <c r="AB45" s="78"/>
      <c r="AD45" s="40"/>
      <c r="AS45" s="38"/>
    </row>
    <row r="46" spans="1:55">
      <c r="A46" s="99"/>
      <c r="B46" s="35"/>
      <c r="C46" s="98"/>
      <c r="D46" s="48"/>
      <c r="Y46" s="38"/>
      <c r="Z46" s="38"/>
      <c r="AB46" s="78"/>
      <c r="AD46" s="40"/>
      <c r="AS46" s="38"/>
    </row>
    <row r="47" spans="1:55">
      <c r="A47" s="99"/>
      <c r="B47" s="35"/>
      <c r="C47" s="98"/>
      <c r="D47" s="48"/>
      <c r="Y47" s="38"/>
      <c r="Z47" s="38"/>
      <c r="AB47" s="78"/>
      <c r="AD47" s="40"/>
      <c r="AS47" s="38"/>
    </row>
    <row r="48" spans="1:55">
      <c r="A48" s="99"/>
      <c r="B48" s="35"/>
      <c r="C48" s="98"/>
      <c r="D48" s="48"/>
      <c r="Y48" s="38"/>
      <c r="Z48" s="38"/>
      <c r="AB48" s="78"/>
      <c r="AD48" s="40"/>
      <c r="AS48" s="38"/>
    </row>
    <row r="49" spans="1:48">
      <c r="A49" s="99"/>
      <c r="B49" s="35"/>
      <c r="C49" s="98"/>
      <c r="D49" s="48"/>
      <c r="Y49" s="38"/>
      <c r="Z49" s="38"/>
      <c r="AB49" s="78"/>
      <c r="AD49" s="40"/>
      <c r="AS49" s="38"/>
    </row>
    <row r="50" spans="1:48">
      <c r="A50" s="99"/>
      <c r="B50" s="35"/>
      <c r="C50" s="98"/>
      <c r="D50" s="48"/>
      <c r="Y50" s="38"/>
      <c r="Z50" s="38"/>
      <c r="AB50" s="78"/>
      <c r="AD50" s="40"/>
      <c r="AS50" s="38"/>
    </row>
    <row r="51" spans="1:48">
      <c r="A51" s="99"/>
      <c r="B51" s="35"/>
      <c r="D51" s="48"/>
      <c r="Y51" s="38"/>
      <c r="Z51" s="38"/>
      <c r="AB51" s="78"/>
      <c r="AD51" s="40"/>
      <c r="AS51" s="38"/>
    </row>
    <row r="52" spans="1:48">
      <c r="A52" s="99"/>
      <c r="B52" s="35"/>
      <c r="C52" s="98"/>
      <c r="D52" s="48"/>
      <c r="Y52" s="38"/>
      <c r="Z52" s="38"/>
      <c r="AB52" s="78"/>
      <c r="AD52" s="40"/>
      <c r="AS52" s="38"/>
    </row>
    <row r="53" spans="1:48">
      <c r="A53" s="99"/>
      <c r="B53" s="35"/>
      <c r="C53" s="98"/>
      <c r="D53" s="48"/>
      <c r="Y53" s="38"/>
      <c r="Z53" s="38"/>
      <c r="AB53" s="78"/>
      <c r="AD53" s="40"/>
      <c r="AS53" s="38"/>
    </row>
    <row r="54" spans="1:48">
      <c r="A54" s="99"/>
      <c r="B54" s="35"/>
      <c r="C54" s="98"/>
      <c r="D54" s="48"/>
      <c r="Y54" s="38"/>
      <c r="Z54" s="38"/>
      <c r="AB54" s="78"/>
      <c r="AD54" s="40"/>
      <c r="AS54" s="38"/>
    </row>
    <row r="55" spans="1:48">
      <c r="A55" s="99"/>
      <c r="B55" s="35"/>
      <c r="C55" s="98"/>
      <c r="D55" s="48"/>
      <c r="Y55" s="38"/>
      <c r="Z55" s="38"/>
      <c r="AB55" s="78"/>
      <c r="AD55" s="40"/>
      <c r="AS55" s="38"/>
    </row>
    <row r="56" spans="1:48">
      <c r="A56" s="99"/>
      <c r="B56" s="35"/>
      <c r="C56" s="98"/>
      <c r="D56" s="48"/>
      <c r="Y56" s="38"/>
      <c r="Z56" s="38"/>
      <c r="AB56" s="78"/>
      <c r="AD56" s="40"/>
      <c r="AS56" s="38"/>
    </row>
    <row r="57" spans="1:48">
      <c r="A57" s="99"/>
      <c r="B57" s="35"/>
      <c r="C57" s="98"/>
      <c r="D57" s="48"/>
      <c r="Y57" s="38"/>
      <c r="Z57" s="38"/>
      <c r="AB57" s="78"/>
      <c r="AD57" s="40"/>
      <c r="AS57" s="38"/>
    </row>
    <row r="58" spans="1:48">
      <c r="A58" s="99"/>
      <c r="B58" s="35"/>
      <c r="C58" s="98"/>
      <c r="D58" s="48"/>
      <c r="Y58" s="38"/>
      <c r="Z58" s="38"/>
      <c r="AB58" s="78"/>
      <c r="AD58" s="40"/>
      <c r="AS58" s="38"/>
    </row>
    <row r="59" spans="1:48">
      <c r="A59" s="99"/>
      <c r="B59" s="35"/>
      <c r="C59" s="98"/>
      <c r="D59" s="48"/>
      <c r="Y59" s="38"/>
      <c r="Z59" s="38"/>
      <c r="AB59" s="78"/>
      <c r="AD59" s="40"/>
      <c r="AS59" s="38"/>
    </row>
    <row r="60" spans="1:48">
      <c r="A60" s="99"/>
      <c r="B60" s="35"/>
      <c r="C60" s="98"/>
      <c r="D60" s="48"/>
      <c r="Y60" s="38"/>
      <c r="Z60" s="38"/>
      <c r="AB60" s="78"/>
      <c r="AD60" s="40"/>
      <c r="AS60" s="38"/>
    </row>
    <row r="61" spans="1:48">
      <c r="A61" s="99"/>
      <c r="B61" s="35"/>
      <c r="C61" s="98"/>
      <c r="D61" s="48"/>
      <c r="Y61" s="38"/>
      <c r="Z61" s="38"/>
      <c r="AB61" s="78"/>
      <c r="AD61" s="40"/>
      <c r="AS61" s="38"/>
    </row>
    <row r="62" spans="1:48">
      <c r="A62" s="99"/>
      <c r="B62" s="35"/>
      <c r="C62" s="98"/>
      <c r="D62" s="48"/>
      <c r="Y62" s="38"/>
      <c r="Z62" s="38"/>
      <c r="AB62" s="78"/>
      <c r="AD62" s="40"/>
      <c r="AS62" s="38"/>
    </row>
    <row r="63" spans="1:48">
      <c r="A63" s="99"/>
      <c r="B63" s="35"/>
      <c r="D63" s="48"/>
      <c r="Y63" s="38"/>
      <c r="Z63" s="38"/>
      <c r="AA63" s="38"/>
      <c r="AB63" s="78"/>
      <c r="AD63" s="40"/>
      <c r="AF63" s="78"/>
      <c r="AS63" s="38"/>
      <c r="AV63" s="38"/>
    </row>
    <row r="64" spans="1:48">
      <c r="A64" s="99"/>
      <c r="B64" s="35"/>
      <c r="C64" s="98"/>
      <c r="D64" s="48"/>
      <c r="Y64" s="38"/>
      <c r="Z64" s="38"/>
      <c r="AA64" s="38"/>
      <c r="AB64" s="78"/>
      <c r="AD64" s="40"/>
      <c r="AF64" s="78"/>
      <c r="AS64" s="38"/>
      <c r="AV64" s="38"/>
    </row>
    <row r="65" spans="1:84">
      <c r="A65" s="99"/>
      <c r="B65" s="35"/>
      <c r="C65" s="98"/>
      <c r="D65" s="48"/>
      <c r="Y65" s="38"/>
      <c r="Z65" s="38"/>
      <c r="AA65" s="38"/>
      <c r="AB65" s="78"/>
      <c r="AD65" s="40"/>
      <c r="AF65" s="78"/>
      <c r="AS65" s="38"/>
      <c r="AV65" s="38"/>
      <c r="AX65" s="39"/>
      <c r="BM65" s="39"/>
    </row>
    <row r="66" spans="1:84">
      <c r="A66" s="99"/>
      <c r="B66" s="35"/>
      <c r="C66" s="98"/>
      <c r="D66" s="48"/>
      <c r="Y66" s="38"/>
      <c r="Z66" s="38"/>
      <c r="AA66" s="38"/>
      <c r="AB66" s="78"/>
      <c r="AD66" s="40"/>
      <c r="AF66" s="78"/>
      <c r="AS66" s="38"/>
      <c r="AV66" s="38"/>
      <c r="AX66" s="39"/>
      <c r="CC66" s="38"/>
    </row>
    <row r="67" spans="1:84">
      <c r="A67" s="99"/>
      <c r="B67" s="35"/>
      <c r="C67" s="98"/>
      <c r="D67" s="48"/>
      <c r="Y67" s="38"/>
      <c r="Z67" s="38"/>
      <c r="AA67" s="38"/>
      <c r="AB67" s="78"/>
      <c r="AD67" s="40"/>
      <c r="AF67" s="78"/>
      <c r="AS67" s="38"/>
      <c r="AV67" s="38"/>
      <c r="BF67" s="78"/>
    </row>
    <row r="68" spans="1:84">
      <c r="A68" s="99"/>
      <c r="B68" s="35"/>
      <c r="C68" s="98"/>
      <c r="D68" s="48"/>
      <c r="Y68" s="38"/>
      <c r="Z68" s="38"/>
      <c r="AA68" s="38"/>
      <c r="AB68" s="78"/>
      <c r="AD68" s="40"/>
      <c r="AF68" s="78"/>
      <c r="AS68" s="38"/>
      <c r="AV68" s="38"/>
      <c r="BF68" s="78"/>
    </row>
    <row r="69" spans="1:84">
      <c r="A69" s="99"/>
      <c r="B69" s="35"/>
      <c r="C69" s="98"/>
      <c r="D69" s="48"/>
      <c r="Y69" s="38"/>
      <c r="Z69" s="38"/>
      <c r="AA69" s="38"/>
      <c r="AB69" s="78"/>
      <c r="AD69" s="40"/>
      <c r="AF69" s="78"/>
      <c r="AS69" s="38"/>
      <c r="AV69" s="38"/>
      <c r="BF69" s="78"/>
    </row>
    <row r="70" spans="1:84">
      <c r="A70" s="99"/>
      <c r="B70" s="35"/>
      <c r="C70" s="98"/>
      <c r="D70" s="48"/>
      <c r="F70" s="38"/>
      <c r="Y70" s="38"/>
      <c r="Z70" s="38"/>
      <c r="AA70" s="38"/>
      <c r="AB70" s="78"/>
      <c r="AD70" s="40"/>
      <c r="AF70" s="78"/>
      <c r="AS70" s="38"/>
      <c r="AV70" s="38"/>
      <c r="AX70" s="39"/>
      <c r="BF70" s="78"/>
      <c r="CF70" s="76"/>
    </row>
    <row r="71" spans="1:84">
      <c r="A71" s="99"/>
      <c r="B71" s="35"/>
      <c r="C71" s="98"/>
      <c r="D71" s="48"/>
      <c r="Y71" s="38"/>
      <c r="Z71" s="38"/>
      <c r="AA71" s="38"/>
      <c r="AB71" s="78"/>
      <c r="AD71" s="40"/>
      <c r="AF71" s="78"/>
      <c r="AS71" s="38"/>
      <c r="AV71" s="38"/>
      <c r="BF71" s="78"/>
      <c r="BM71" s="76"/>
    </row>
    <row r="72" spans="1:84">
      <c r="A72" s="99"/>
      <c r="B72" s="35"/>
      <c r="C72" s="98"/>
      <c r="D72" s="48"/>
      <c r="Y72" s="38"/>
      <c r="Z72" s="38"/>
      <c r="AA72" s="38"/>
      <c r="AB72" s="78"/>
      <c r="AD72" s="40"/>
      <c r="AF72" s="78"/>
      <c r="AI72" s="76"/>
      <c r="AS72" s="38"/>
      <c r="AV72" s="38"/>
      <c r="BF72" s="78"/>
    </row>
    <row r="73" spans="1:84">
      <c r="A73" s="99"/>
      <c r="B73" s="35"/>
      <c r="C73" s="98"/>
      <c r="D73" s="48"/>
      <c r="Y73" s="38"/>
      <c r="Z73" s="38"/>
      <c r="AA73" s="38"/>
      <c r="AB73" s="78"/>
      <c r="AD73" s="40"/>
      <c r="AF73" s="78"/>
      <c r="AH73" s="76"/>
      <c r="AI73" s="39"/>
      <c r="AS73" s="38"/>
      <c r="AV73" s="38"/>
      <c r="AX73" s="39"/>
      <c r="BA73" s="78"/>
      <c r="BF73" s="78"/>
    </row>
    <row r="74" spans="1:84">
      <c r="A74" s="99"/>
      <c r="B74" s="35"/>
      <c r="C74" s="98"/>
      <c r="D74" s="48"/>
      <c r="Y74" s="38"/>
      <c r="Z74" s="38"/>
      <c r="AA74" s="38"/>
      <c r="AB74" s="78"/>
      <c r="AD74" s="40"/>
      <c r="AF74" s="78"/>
      <c r="AS74" s="38"/>
      <c r="AV74" s="38"/>
      <c r="AX74" s="39"/>
      <c r="CC74" s="38"/>
    </row>
    <row r="75" spans="1:84">
      <c r="A75" s="99"/>
      <c r="B75" s="35"/>
      <c r="D75" s="48"/>
      <c r="Y75" s="38"/>
      <c r="Z75" s="38"/>
      <c r="AB75" s="78"/>
      <c r="AD75" s="40"/>
      <c r="AF75" s="78"/>
      <c r="AS75" s="38"/>
    </row>
    <row r="76" spans="1:84">
      <c r="A76" s="99"/>
      <c r="B76" s="35"/>
      <c r="C76" s="98"/>
      <c r="D76" s="48"/>
      <c r="Y76" s="38"/>
      <c r="Z76" s="38"/>
      <c r="AB76" s="78"/>
      <c r="AD76" s="40"/>
      <c r="AS76" s="38"/>
    </row>
    <row r="77" spans="1:84">
      <c r="A77" s="99"/>
      <c r="B77" s="35"/>
      <c r="C77" s="98"/>
      <c r="D77" s="48"/>
      <c r="Y77" s="38"/>
      <c r="Z77" s="38"/>
      <c r="AB77" s="78"/>
      <c r="AD77" s="40"/>
      <c r="AS77" s="38"/>
    </row>
    <row r="78" spans="1:84">
      <c r="A78" s="99"/>
      <c r="B78" s="35"/>
      <c r="C78" s="98"/>
      <c r="D78" s="48"/>
      <c r="Y78" s="38"/>
      <c r="Z78" s="38"/>
      <c r="AB78" s="78"/>
      <c r="AD78" s="40"/>
      <c r="AS78" s="38"/>
    </row>
    <row r="79" spans="1:84">
      <c r="A79" s="99"/>
      <c r="B79" s="35"/>
      <c r="C79" s="98"/>
      <c r="D79" s="48"/>
      <c r="Y79" s="38"/>
      <c r="Z79" s="38"/>
      <c r="AB79" s="78"/>
      <c r="AD79" s="40"/>
      <c r="AS79" s="38"/>
    </row>
    <row r="80" spans="1:84">
      <c r="A80" s="99"/>
      <c r="B80" s="35"/>
      <c r="C80" s="98"/>
      <c r="D80" s="48"/>
      <c r="Y80" s="38"/>
      <c r="Z80" s="38"/>
      <c r="AB80" s="78"/>
      <c r="AD80" s="40"/>
      <c r="AS80" s="38"/>
    </row>
    <row r="81" spans="1:71">
      <c r="A81" s="99"/>
      <c r="B81" s="35"/>
      <c r="C81" s="98"/>
      <c r="D81" s="48"/>
      <c r="Y81" s="38"/>
      <c r="Z81" s="38"/>
      <c r="AB81" s="78"/>
      <c r="AD81" s="40"/>
      <c r="AS81" s="38"/>
      <c r="AX81" s="39"/>
    </row>
    <row r="82" spans="1:71">
      <c r="A82" s="99"/>
      <c r="B82" s="35"/>
      <c r="C82" s="98"/>
      <c r="D82" s="48"/>
      <c r="Y82" s="38"/>
      <c r="Z82" s="38"/>
      <c r="AB82" s="78"/>
      <c r="AD82" s="40"/>
      <c r="AS82" s="38"/>
    </row>
    <row r="83" spans="1:71">
      <c r="A83" s="99"/>
      <c r="B83" s="35"/>
      <c r="C83" s="98"/>
      <c r="D83" s="48"/>
      <c r="Y83" s="38"/>
      <c r="Z83" s="38"/>
      <c r="AB83" s="78"/>
      <c r="AD83" s="40"/>
      <c r="AS83" s="38"/>
    </row>
    <row r="84" spans="1:71">
      <c r="A84" s="99"/>
      <c r="B84" s="35"/>
      <c r="C84" s="98"/>
      <c r="D84" s="48"/>
      <c r="Y84" s="38"/>
      <c r="Z84" s="38"/>
      <c r="AB84" s="78"/>
      <c r="AD84" s="40"/>
      <c r="AS84" s="38"/>
    </row>
    <row r="85" spans="1:71">
      <c r="A85" s="99"/>
      <c r="B85" s="35"/>
      <c r="C85" s="98"/>
      <c r="D85" s="48"/>
      <c r="Y85" s="38"/>
      <c r="Z85" s="38"/>
      <c r="AB85" s="78"/>
      <c r="AD85" s="40"/>
      <c r="AS85" s="38"/>
    </row>
    <row r="86" spans="1:71">
      <c r="A86" s="99"/>
      <c r="B86" s="35"/>
      <c r="C86" s="98"/>
      <c r="D86" s="48"/>
      <c r="Y86" s="38"/>
      <c r="Z86" s="38"/>
      <c r="AB86" s="78"/>
      <c r="AD86" s="40"/>
      <c r="AS86" s="38"/>
    </row>
    <row r="87" spans="1:71">
      <c r="A87" s="99"/>
      <c r="B87" s="35"/>
      <c r="D87" s="48"/>
      <c r="Y87" s="38"/>
      <c r="Z87" s="38"/>
      <c r="AB87" s="78"/>
      <c r="AD87" s="40"/>
      <c r="AS87" s="38"/>
    </row>
    <row r="88" spans="1:71">
      <c r="A88" s="99"/>
      <c r="B88" s="35"/>
      <c r="C88" s="98"/>
      <c r="D88" s="48"/>
      <c r="Y88" s="38"/>
      <c r="Z88" s="38"/>
      <c r="AB88" s="78"/>
      <c r="AD88" s="40"/>
      <c r="AS88" s="38"/>
    </row>
    <row r="89" spans="1:71">
      <c r="A89" s="99"/>
      <c r="B89" s="35"/>
      <c r="C89" s="98"/>
      <c r="D89" s="48"/>
      <c r="Y89" s="38"/>
      <c r="Z89" s="38"/>
      <c r="AB89" s="78"/>
      <c r="AD89" s="40"/>
      <c r="AS89" s="38"/>
    </row>
    <row r="90" spans="1:71">
      <c r="A90" s="99"/>
      <c r="B90" s="35"/>
      <c r="C90" s="98"/>
      <c r="D90" s="48"/>
      <c r="Y90" s="38"/>
      <c r="Z90" s="38"/>
      <c r="AB90" s="78"/>
      <c r="AD90" s="40"/>
      <c r="AS90" s="38"/>
    </row>
    <row r="91" spans="1:71">
      <c r="A91" s="99"/>
      <c r="B91" s="35"/>
      <c r="C91" s="98"/>
      <c r="D91" s="48"/>
      <c r="Y91" s="38"/>
      <c r="Z91" s="38"/>
      <c r="AB91" s="78"/>
      <c r="AD91" s="40"/>
      <c r="AS91" s="38"/>
      <c r="BS91" s="76"/>
    </row>
    <row r="92" spans="1:71">
      <c r="A92" s="99"/>
      <c r="B92" s="35"/>
      <c r="C92" s="98"/>
      <c r="D92" s="48"/>
      <c r="Y92" s="38"/>
      <c r="Z92" s="38"/>
      <c r="AB92" s="78"/>
      <c r="AD92" s="40"/>
      <c r="AS92" s="38"/>
    </row>
    <row r="93" spans="1:71">
      <c r="A93" s="99"/>
      <c r="B93" s="35"/>
      <c r="C93" s="98"/>
      <c r="D93" s="48"/>
      <c r="Y93" s="38"/>
      <c r="Z93" s="38"/>
      <c r="AB93" s="78"/>
      <c r="AD93" s="40"/>
      <c r="AS93" s="38"/>
    </row>
    <row r="94" spans="1:71">
      <c r="A94" s="99"/>
      <c r="B94" s="35"/>
      <c r="C94" s="98"/>
      <c r="D94" s="48"/>
      <c r="Y94" s="38"/>
      <c r="Z94" s="38"/>
      <c r="AB94" s="78"/>
      <c r="AD94" s="40"/>
      <c r="AS94" s="38"/>
    </row>
    <row r="95" spans="1:71">
      <c r="A95" s="99"/>
      <c r="B95" s="35"/>
      <c r="C95" s="98"/>
      <c r="D95" s="48"/>
      <c r="Y95" s="38"/>
      <c r="Z95" s="38"/>
      <c r="AB95" s="78"/>
      <c r="AD95" s="40"/>
      <c r="AS95" s="38"/>
    </row>
    <row r="96" spans="1:71">
      <c r="A96" s="99"/>
      <c r="B96" s="35"/>
      <c r="C96" s="98"/>
      <c r="D96" s="48"/>
      <c r="Y96" s="38"/>
      <c r="Z96" s="38"/>
      <c r="AB96" s="78"/>
      <c r="AD96" s="40"/>
      <c r="AS96" s="38"/>
    </row>
    <row r="97" spans="1:45">
      <c r="A97" s="99"/>
      <c r="B97" s="35"/>
      <c r="C97" s="98"/>
      <c r="D97" s="48"/>
      <c r="Y97" s="38"/>
      <c r="Z97" s="38"/>
      <c r="AB97" s="78"/>
      <c r="AD97" s="40"/>
      <c r="AS97" s="38"/>
    </row>
    <row r="98" spans="1:45">
      <c r="A98" s="99"/>
      <c r="B98" s="35"/>
      <c r="C98" s="98"/>
      <c r="D98" s="48"/>
      <c r="Y98" s="38"/>
      <c r="Z98" s="38"/>
      <c r="AB98" s="78"/>
      <c r="AD98" s="40"/>
      <c r="AS98" s="38"/>
    </row>
    <row r="99" spans="1:45">
      <c r="A99" s="99"/>
      <c r="B99" s="35"/>
      <c r="D99" s="48"/>
      <c r="Y99" s="38"/>
      <c r="Z99" s="38"/>
      <c r="AB99" s="78"/>
      <c r="AD99" s="40"/>
      <c r="AS99" s="38"/>
    </row>
    <row r="100" spans="1:45">
      <c r="A100" s="99"/>
      <c r="B100" s="35"/>
      <c r="C100" s="98"/>
      <c r="D100" s="48"/>
      <c r="Y100" s="38"/>
      <c r="Z100" s="38"/>
      <c r="AB100" s="78"/>
      <c r="AD100" s="40"/>
      <c r="AS100" s="38"/>
    </row>
    <row r="101" spans="1:45">
      <c r="A101" s="99"/>
      <c r="B101" s="35"/>
      <c r="C101" s="98"/>
      <c r="D101" s="48"/>
      <c r="Y101" s="38"/>
      <c r="Z101" s="38"/>
      <c r="AB101" s="78"/>
      <c r="AD101" s="40"/>
      <c r="AS101" s="38"/>
    </row>
    <row r="102" spans="1:45">
      <c r="A102" s="99"/>
      <c r="B102" s="35"/>
      <c r="C102" s="98"/>
      <c r="D102" s="48"/>
      <c r="Y102" s="38"/>
      <c r="Z102" s="38"/>
      <c r="AB102" s="78"/>
      <c r="AD102" s="40"/>
      <c r="AS102" s="38"/>
    </row>
    <row r="103" spans="1:45">
      <c r="A103" s="99"/>
      <c r="B103" s="35"/>
      <c r="C103" s="98"/>
      <c r="D103" s="48"/>
      <c r="Y103" s="38"/>
      <c r="Z103" s="38"/>
      <c r="AB103" s="78"/>
      <c r="AD103" s="40"/>
      <c r="AS103" s="38"/>
    </row>
    <row r="104" spans="1:45">
      <c r="A104" s="99"/>
      <c r="B104" s="35"/>
      <c r="C104" s="98"/>
      <c r="D104" s="48"/>
      <c r="Y104" s="38"/>
      <c r="Z104" s="38"/>
      <c r="AB104" s="78"/>
      <c r="AD104" s="40"/>
      <c r="AS104" s="38"/>
    </row>
    <row r="105" spans="1:45">
      <c r="A105" s="99"/>
      <c r="B105" s="35"/>
      <c r="C105" s="98"/>
      <c r="D105" s="48"/>
      <c r="Y105" s="38"/>
      <c r="Z105" s="38"/>
      <c r="AB105" s="78"/>
      <c r="AD105" s="40"/>
      <c r="AS105" s="38"/>
    </row>
    <row r="106" spans="1:45">
      <c r="A106" s="99"/>
      <c r="B106" s="35"/>
      <c r="C106" s="98"/>
      <c r="D106" s="48"/>
      <c r="Y106" s="38"/>
      <c r="Z106" s="38"/>
      <c r="AB106" s="78"/>
      <c r="AD106" s="40"/>
      <c r="AS106" s="38"/>
    </row>
    <row r="107" spans="1:45">
      <c r="A107" s="99"/>
      <c r="B107" s="35"/>
      <c r="C107" s="98"/>
      <c r="D107" s="48"/>
      <c r="Y107" s="38"/>
      <c r="Z107" s="38"/>
      <c r="AB107" s="78"/>
      <c r="AD107" s="40"/>
      <c r="AS107" s="38"/>
    </row>
    <row r="108" spans="1:45">
      <c r="A108" s="99"/>
      <c r="B108" s="35"/>
      <c r="C108" s="98"/>
      <c r="D108" s="48"/>
      <c r="Y108" s="38"/>
      <c r="Z108" s="38"/>
      <c r="AB108" s="78"/>
      <c r="AD108" s="40"/>
      <c r="AS108" s="38"/>
    </row>
    <row r="109" spans="1:45">
      <c r="A109" s="99"/>
      <c r="B109" s="35"/>
      <c r="C109" s="98"/>
      <c r="D109" s="48"/>
      <c r="Y109" s="38"/>
      <c r="Z109" s="38"/>
      <c r="AB109" s="78"/>
      <c r="AD109" s="40"/>
      <c r="AS109" s="38"/>
    </row>
    <row r="110" spans="1:45">
      <c r="A110" s="99"/>
      <c r="B110" s="35"/>
      <c r="C110" s="98"/>
      <c r="D110" s="48"/>
      <c r="Y110" s="38"/>
      <c r="Z110" s="38"/>
      <c r="AB110" s="78"/>
      <c r="AD110" s="40"/>
      <c r="AS110" s="38"/>
    </row>
    <row r="111" spans="1:45">
      <c r="A111" s="99"/>
      <c r="B111" s="35"/>
      <c r="D111" s="48"/>
      <c r="Y111" s="38"/>
      <c r="Z111" s="38"/>
      <c r="AB111" s="78"/>
      <c r="AD111" s="40"/>
      <c r="AS111" s="38"/>
    </row>
    <row r="112" spans="1:45">
      <c r="A112" s="99"/>
      <c r="B112" s="35"/>
      <c r="C112" s="98"/>
      <c r="D112" s="48"/>
      <c r="Y112" s="38"/>
      <c r="Z112" s="38"/>
      <c r="AB112" s="78"/>
      <c r="AD112" s="40"/>
      <c r="AS112" s="38"/>
    </row>
    <row r="113" spans="1:50">
      <c r="A113" s="99"/>
      <c r="B113" s="35"/>
      <c r="C113" s="98"/>
      <c r="D113" s="48"/>
      <c r="Y113" s="38"/>
      <c r="Z113" s="38"/>
      <c r="AB113" s="78"/>
      <c r="AD113" s="40"/>
      <c r="AS113" s="38"/>
    </row>
    <row r="114" spans="1:50">
      <c r="A114" s="99"/>
      <c r="B114" s="35"/>
      <c r="C114" s="98"/>
      <c r="D114" s="48"/>
      <c r="Y114" s="38"/>
      <c r="Z114" s="38"/>
      <c r="AB114" s="78"/>
      <c r="AD114" s="40"/>
      <c r="AS114" s="38"/>
    </row>
    <row r="115" spans="1:50">
      <c r="A115" s="99"/>
      <c r="B115" s="35"/>
      <c r="C115" s="98"/>
      <c r="D115" s="48"/>
      <c r="Y115" s="38"/>
      <c r="Z115" s="38"/>
      <c r="AB115" s="78"/>
      <c r="AD115" s="40"/>
      <c r="AS115" s="38"/>
    </row>
    <row r="116" spans="1:50">
      <c r="A116" s="99"/>
      <c r="B116" s="35"/>
      <c r="C116" s="98"/>
      <c r="D116" s="48"/>
      <c r="Y116" s="38"/>
      <c r="Z116" s="38"/>
      <c r="AB116" s="78"/>
      <c r="AD116" s="40"/>
      <c r="AS116" s="38"/>
    </row>
    <row r="117" spans="1:50">
      <c r="A117" s="99"/>
      <c r="B117" s="35"/>
      <c r="C117" s="98"/>
      <c r="D117" s="48"/>
      <c r="Y117" s="38"/>
      <c r="Z117" s="38"/>
      <c r="AB117" s="78"/>
      <c r="AD117" s="40"/>
      <c r="AS117" s="38"/>
      <c r="AX117" s="39"/>
    </row>
    <row r="118" spans="1:50">
      <c r="A118" s="99"/>
      <c r="B118" s="35"/>
      <c r="C118" s="98"/>
      <c r="D118" s="48"/>
      <c r="F118" s="38"/>
      <c r="Y118" s="38"/>
      <c r="Z118" s="38"/>
      <c r="AB118" s="78"/>
      <c r="AD118" s="40"/>
      <c r="AS118" s="38"/>
    </row>
    <row r="119" spans="1:50">
      <c r="A119" s="99"/>
      <c r="B119" s="35"/>
      <c r="C119" s="98"/>
      <c r="D119" s="48"/>
      <c r="Y119" s="38"/>
      <c r="Z119" s="38"/>
      <c r="AB119" s="78"/>
      <c r="AD119" s="40"/>
      <c r="AS119" s="38"/>
    </row>
    <row r="120" spans="1:50">
      <c r="A120" s="99"/>
      <c r="B120" s="35"/>
      <c r="C120" s="98"/>
      <c r="D120" s="48"/>
      <c r="Y120" s="38"/>
      <c r="Z120" s="38"/>
      <c r="AB120" s="78"/>
      <c r="AD120" s="40"/>
      <c r="AS120" s="38"/>
    </row>
    <row r="121" spans="1:50">
      <c r="A121" s="99"/>
      <c r="B121" s="35"/>
      <c r="C121" s="98"/>
      <c r="D121" s="48"/>
      <c r="Y121" s="38"/>
      <c r="Z121" s="38"/>
      <c r="AB121" s="78"/>
      <c r="AD121" s="40"/>
      <c r="AS121" s="38"/>
      <c r="AX121" s="39"/>
    </row>
    <row r="122" spans="1:50">
      <c r="A122" s="99"/>
      <c r="B122" s="35"/>
      <c r="C122" s="98"/>
      <c r="D122" s="48"/>
      <c r="Y122" s="38"/>
      <c r="Z122" s="38"/>
      <c r="AB122" s="78"/>
      <c r="AD122" s="40"/>
      <c r="AS122" s="38"/>
    </row>
    <row r="123" spans="1:50">
      <c r="A123" s="99"/>
      <c r="B123" s="35"/>
      <c r="D123" s="48"/>
      <c r="Y123" s="38"/>
      <c r="Z123" s="38"/>
      <c r="AB123" s="78"/>
      <c r="AD123" s="40"/>
      <c r="AS123" s="38"/>
    </row>
    <row r="124" spans="1:50">
      <c r="A124" s="99"/>
      <c r="B124" s="35"/>
      <c r="C124" s="98"/>
      <c r="D124" s="48"/>
      <c r="Y124" s="38"/>
      <c r="Z124" s="38"/>
      <c r="AB124" s="78"/>
      <c r="AD124" s="40"/>
      <c r="AS124" s="38"/>
    </row>
    <row r="125" spans="1:50">
      <c r="A125" s="99"/>
      <c r="B125" s="35"/>
      <c r="C125" s="98"/>
      <c r="D125" s="48"/>
      <c r="Y125" s="38"/>
      <c r="Z125" s="38"/>
      <c r="AB125" s="78"/>
      <c r="AD125" s="40"/>
      <c r="AS125" s="38"/>
    </row>
    <row r="126" spans="1:50">
      <c r="A126" s="99"/>
      <c r="B126" s="35"/>
      <c r="C126" s="98"/>
      <c r="D126" s="48"/>
      <c r="Y126" s="38"/>
      <c r="Z126" s="38"/>
      <c r="AB126" s="78"/>
      <c r="AD126" s="40"/>
      <c r="AS126" s="38"/>
    </row>
    <row r="127" spans="1:50">
      <c r="A127" s="99"/>
      <c r="B127" s="35"/>
      <c r="C127" s="98"/>
      <c r="D127" s="48"/>
      <c r="Y127" s="38"/>
      <c r="Z127" s="38"/>
      <c r="AB127" s="78"/>
      <c r="AD127" s="40"/>
      <c r="AS127" s="38"/>
    </row>
    <row r="128" spans="1:50">
      <c r="A128" s="99"/>
      <c r="B128" s="35"/>
      <c r="C128" s="98"/>
      <c r="D128" s="48"/>
      <c r="Y128" s="38"/>
      <c r="Z128" s="38"/>
      <c r="AB128" s="78"/>
      <c r="AD128" s="40"/>
      <c r="AS128" s="38"/>
    </row>
    <row r="129" spans="1:85">
      <c r="A129" s="99"/>
      <c r="B129" s="35"/>
      <c r="C129" s="98"/>
      <c r="D129" s="48"/>
      <c r="Y129" s="38"/>
      <c r="Z129" s="38"/>
      <c r="AB129" s="78"/>
      <c r="AD129" s="40"/>
      <c r="AS129" s="38"/>
    </row>
    <row r="130" spans="1:85">
      <c r="A130" s="99"/>
      <c r="B130" s="35"/>
      <c r="C130" s="98"/>
      <c r="D130" s="48"/>
      <c r="Y130" s="38"/>
      <c r="Z130" s="38"/>
      <c r="AB130" s="78"/>
      <c r="AD130" s="40"/>
      <c r="AS130" s="38"/>
    </row>
    <row r="131" spans="1:85">
      <c r="A131" s="99"/>
      <c r="B131" s="35"/>
      <c r="C131" s="98"/>
      <c r="D131" s="48"/>
      <c r="Y131" s="38"/>
      <c r="Z131" s="38"/>
      <c r="AB131" s="78"/>
      <c r="AD131" s="40"/>
      <c r="AS131" s="38"/>
    </row>
    <row r="132" spans="1:85">
      <c r="A132" s="99"/>
      <c r="B132" s="35"/>
      <c r="C132" s="98"/>
      <c r="D132" s="48"/>
      <c r="Y132" s="38"/>
      <c r="Z132" s="38"/>
      <c r="AB132" s="78"/>
      <c r="AD132" s="40"/>
      <c r="AS132" s="38"/>
    </row>
    <row r="133" spans="1:85">
      <c r="A133" s="99"/>
      <c r="B133" s="35"/>
      <c r="C133" s="98"/>
      <c r="D133" s="48"/>
      <c r="Y133" s="38"/>
      <c r="Z133" s="38"/>
      <c r="AB133" s="78"/>
      <c r="AD133" s="40"/>
      <c r="AS133" s="38"/>
    </row>
    <row r="134" spans="1:85" ht="14.25" thickBot="1">
      <c r="A134" s="100"/>
      <c r="B134" s="101"/>
      <c r="C134" s="102"/>
      <c r="D134" s="103"/>
      <c r="E134" s="104"/>
      <c r="F134" s="105"/>
      <c r="G134" s="106"/>
      <c r="H134" s="106"/>
      <c r="I134" s="101"/>
      <c r="J134" s="101"/>
      <c r="K134" s="101"/>
      <c r="L134" s="101"/>
      <c r="M134" s="101"/>
      <c r="N134" s="101"/>
      <c r="O134" s="106"/>
      <c r="P134" s="106"/>
      <c r="Q134" s="106"/>
      <c r="R134" s="101"/>
      <c r="S134" s="106"/>
      <c r="T134" s="101"/>
      <c r="U134" s="101"/>
      <c r="V134" s="101"/>
      <c r="W134" s="101"/>
      <c r="X134" s="101"/>
      <c r="Y134" s="106"/>
      <c r="Z134" s="106"/>
      <c r="AA134" s="105"/>
      <c r="AB134" s="107"/>
      <c r="AC134" s="106"/>
      <c r="AD134" s="108"/>
      <c r="AE134" s="109"/>
      <c r="AF134" s="105"/>
      <c r="AG134" s="105"/>
      <c r="AH134" s="101"/>
      <c r="AI134" s="101"/>
      <c r="AJ134" s="101"/>
      <c r="AK134" s="101"/>
      <c r="AL134" s="109"/>
      <c r="AM134" s="101"/>
      <c r="AN134" s="101"/>
      <c r="AO134" s="101"/>
      <c r="AP134" s="101"/>
      <c r="AQ134" s="101"/>
      <c r="AR134" s="101"/>
      <c r="AS134" s="106"/>
      <c r="AT134" s="101"/>
      <c r="AU134" s="101"/>
      <c r="AV134" s="101"/>
      <c r="AW134" s="101"/>
      <c r="AX134" s="101"/>
      <c r="AY134" s="101"/>
      <c r="AZ134" s="101"/>
      <c r="BA134" s="106"/>
      <c r="BB134" s="105"/>
      <c r="BC134" s="101"/>
      <c r="BD134" s="101"/>
      <c r="BE134" s="109"/>
      <c r="BF134" s="105"/>
      <c r="BG134" s="108"/>
      <c r="BH134" s="108"/>
      <c r="BI134" s="106"/>
      <c r="BJ134" s="101"/>
      <c r="BK134" s="101"/>
      <c r="BL134" s="101"/>
      <c r="BM134" s="101"/>
      <c r="BN134" s="101"/>
      <c r="BO134" s="101"/>
      <c r="BP134" s="101"/>
      <c r="BQ134" s="101"/>
      <c r="BR134" s="101"/>
      <c r="BS134" s="101"/>
      <c r="BT134" s="101"/>
      <c r="BU134" s="101"/>
      <c r="BV134" s="101"/>
      <c r="BW134" s="101"/>
      <c r="BX134" s="101"/>
      <c r="BY134" s="101"/>
      <c r="BZ134" s="101"/>
      <c r="CA134" s="101"/>
      <c r="CB134" s="101"/>
      <c r="CC134" s="101"/>
      <c r="CD134" s="101"/>
      <c r="CE134" s="101"/>
      <c r="CF134" s="101"/>
      <c r="CG134" s="101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G142"/>
  <sheetViews>
    <sheetView zoomScale="85" zoomScaleNormal="85" zoomScaleSheetLayoutView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2.875" style="35" customWidth="1"/>
    <col min="2" max="2" width="25" style="13" bestFit="1" customWidth="1"/>
    <col min="3" max="3" width="11.75" style="13" customWidth="1"/>
    <col min="4" max="4" width="9.625" style="13"/>
    <col min="5" max="5" width="9.625" style="23" customWidth="1"/>
    <col min="6" max="6" width="0" style="37" hidden="1" customWidth="1"/>
    <col min="7" max="8" width="9.625" style="38"/>
    <col min="9" max="10" width="0" style="35" hidden="1" customWidth="1"/>
    <col min="11" max="13" width="9.625" style="35"/>
    <col min="14" max="14" width="0" style="35" hidden="1" customWidth="1"/>
    <col min="15" max="17" width="9.625" style="38"/>
    <col min="18" max="18" width="9.625" style="35"/>
    <col min="19" max="19" width="9.625" style="38"/>
    <col min="20" max="21" width="9.625" style="35"/>
    <col min="22" max="23" width="0" style="35" hidden="1" customWidth="1"/>
    <col min="24" max="26" width="9.625" style="35"/>
    <col min="27" max="27" width="9.625" style="37"/>
    <col min="28" max="28" width="9.625" style="39"/>
    <col min="29" max="29" width="9.625" style="38"/>
    <col min="30" max="30" width="0" style="37" hidden="1" customWidth="1"/>
    <col min="31" max="31" width="0" style="39" hidden="1" customWidth="1"/>
    <col min="32" max="32" width="0" style="37" hidden="1" customWidth="1"/>
    <col min="33" max="33" width="9.625" style="37"/>
    <col min="34" max="37" width="9.625" style="35"/>
    <col min="38" max="38" width="9.625" style="39"/>
    <col min="39" max="41" width="9.625" style="35"/>
    <col min="42" max="44" width="0" style="35" hidden="1" customWidth="1"/>
    <col min="45" max="45" width="9.625" style="39"/>
    <col min="46" max="51" width="9.625" style="35"/>
    <col min="52" max="52" width="0" style="35" hidden="1" customWidth="1"/>
    <col min="53" max="53" width="9.625" style="38"/>
    <col min="54" max="54" width="9.625" style="37"/>
    <col min="55" max="55" width="9.625" style="35"/>
    <col min="56" max="56" width="0" style="35" hidden="1" customWidth="1"/>
    <col min="57" max="57" width="0" style="39" hidden="1" customWidth="1"/>
    <col min="58" max="58" width="0" style="37" hidden="1" customWidth="1"/>
    <col min="59" max="60" width="0" style="40" hidden="1" customWidth="1"/>
    <col min="61" max="61" width="0" style="38" hidden="1" customWidth="1"/>
    <col min="62" max="63" width="0" style="35" hidden="1" customWidth="1"/>
    <col min="64" max="66" width="9.625" style="35"/>
    <col min="67" max="67" width="0" style="35" hidden="1" customWidth="1"/>
    <col min="68" max="80" width="9.625" style="35"/>
    <col min="81" max="85" width="0" style="35" hidden="1" customWidth="1"/>
    <col min="86" max="16384" width="9.625" style="35"/>
  </cols>
  <sheetData>
    <row r="1" spans="1:85" s="10" customFormat="1" ht="108">
      <c r="A1" s="114" t="s">
        <v>0</v>
      </c>
      <c r="B1" s="115" t="s">
        <v>1</v>
      </c>
      <c r="C1" s="115" t="s">
        <v>2</v>
      </c>
      <c r="D1" s="115" t="s">
        <v>3</v>
      </c>
      <c r="E1" s="116" t="s">
        <v>4</v>
      </c>
      <c r="F1" s="116" t="s">
        <v>5</v>
      </c>
      <c r="G1" s="117" t="s">
        <v>6</v>
      </c>
      <c r="H1" s="117" t="s">
        <v>7</v>
      </c>
      <c r="I1" s="118" t="s">
        <v>8</v>
      </c>
      <c r="J1" s="118" t="s">
        <v>9</v>
      </c>
      <c r="K1" s="118" t="s">
        <v>10</v>
      </c>
      <c r="L1" s="118" t="s">
        <v>11</v>
      </c>
      <c r="M1" s="118" t="s">
        <v>12</v>
      </c>
      <c r="N1" s="118" t="s">
        <v>13</v>
      </c>
      <c r="O1" s="118" t="s">
        <v>14</v>
      </c>
      <c r="P1" s="117" t="s">
        <v>15</v>
      </c>
      <c r="Q1" s="117" t="s">
        <v>16</v>
      </c>
      <c r="R1" s="117" t="s">
        <v>17</v>
      </c>
      <c r="S1" s="118" t="s">
        <v>567</v>
      </c>
      <c r="T1" s="117" t="s">
        <v>19</v>
      </c>
      <c r="U1" s="118" t="s">
        <v>20</v>
      </c>
      <c r="V1" s="118" t="s">
        <v>21</v>
      </c>
      <c r="W1" s="118" t="s">
        <v>22</v>
      </c>
      <c r="X1" s="119" t="s">
        <v>23</v>
      </c>
      <c r="Y1" s="118" t="s">
        <v>24</v>
      </c>
      <c r="Z1" s="118" t="s">
        <v>25</v>
      </c>
      <c r="AA1" s="118" t="s">
        <v>26</v>
      </c>
      <c r="AB1" s="116" t="s">
        <v>27</v>
      </c>
      <c r="AC1" s="120" t="s">
        <v>28</v>
      </c>
      <c r="AD1" s="117" t="s">
        <v>29</v>
      </c>
      <c r="AE1" s="116" t="s">
        <v>30</v>
      </c>
      <c r="AF1" s="120" t="s">
        <v>31</v>
      </c>
      <c r="AG1" s="116" t="s">
        <v>116</v>
      </c>
      <c r="AH1" s="116" t="s">
        <v>33</v>
      </c>
      <c r="AI1" s="118" t="s">
        <v>34</v>
      </c>
      <c r="AJ1" s="118" t="s">
        <v>35</v>
      </c>
      <c r="AK1" s="118" t="s">
        <v>36</v>
      </c>
      <c r="AL1" s="118" t="s">
        <v>117</v>
      </c>
      <c r="AM1" s="120" t="s">
        <v>38</v>
      </c>
      <c r="AN1" s="118" t="s">
        <v>39</v>
      </c>
      <c r="AO1" s="118" t="s">
        <v>40</v>
      </c>
      <c r="AP1" s="118" t="s">
        <v>41</v>
      </c>
      <c r="AQ1" s="118" t="s">
        <v>42</v>
      </c>
      <c r="AR1" s="118" t="s">
        <v>43</v>
      </c>
      <c r="AS1" s="118" t="s">
        <v>44</v>
      </c>
      <c r="AT1" s="120" t="s">
        <v>45</v>
      </c>
      <c r="AU1" s="118" t="s">
        <v>46</v>
      </c>
      <c r="AV1" s="118" t="s">
        <v>47</v>
      </c>
      <c r="AW1" s="118" t="s">
        <v>118</v>
      </c>
      <c r="AX1" s="118" t="s">
        <v>50</v>
      </c>
      <c r="AY1" s="118" t="s">
        <v>51</v>
      </c>
      <c r="AZ1" s="118" t="s">
        <v>52</v>
      </c>
      <c r="BA1" s="118" t="s">
        <v>53</v>
      </c>
      <c r="BB1" s="117" t="s">
        <v>54</v>
      </c>
      <c r="BC1" s="116" t="s">
        <v>55</v>
      </c>
      <c r="BD1" s="118" t="s">
        <v>56</v>
      </c>
      <c r="BE1" s="118" t="s">
        <v>57</v>
      </c>
      <c r="BF1" s="120" t="s">
        <v>119</v>
      </c>
      <c r="BG1" s="116" t="s">
        <v>59</v>
      </c>
      <c r="BH1" s="121" t="s">
        <v>60</v>
      </c>
      <c r="BI1" s="118" t="s">
        <v>61</v>
      </c>
      <c r="BJ1" s="117" t="s">
        <v>62</v>
      </c>
      <c r="BK1" s="118" t="s">
        <v>63</v>
      </c>
      <c r="BL1" s="118" t="s">
        <v>64</v>
      </c>
      <c r="BM1" s="118" t="s">
        <v>65</v>
      </c>
      <c r="BN1" s="118" t="s">
        <v>66</v>
      </c>
      <c r="BO1" s="118" t="s">
        <v>120</v>
      </c>
      <c r="BP1" s="118" t="s">
        <v>121</v>
      </c>
      <c r="BQ1" s="118" t="s">
        <v>69</v>
      </c>
      <c r="BR1" s="118" t="s">
        <v>70</v>
      </c>
      <c r="BS1" s="118" t="s">
        <v>71</v>
      </c>
      <c r="BT1" s="118" t="s">
        <v>72</v>
      </c>
      <c r="BU1" s="118" t="s">
        <v>122</v>
      </c>
      <c r="BV1" s="118" t="s">
        <v>123</v>
      </c>
      <c r="BW1" s="118" t="s">
        <v>124</v>
      </c>
      <c r="BX1" s="118" t="s">
        <v>125</v>
      </c>
      <c r="BY1" s="118" t="s">
        <v>77</v>
      </c>
      <c r="BZ1" s="118" t="s">
        <v>78</v>
      </c>
      <c r="CA1" s="118" t="s">
        <v>79</v>
      </c>
      <c r="CB1" s="118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A2" s="122"/>
      <c r="B2" s="123"/>
      <c r="C2" s="124"/>
      <c r="D2" s="123"/>
      <c r="E2" s="125"/>
      <c r="F2" s="126" t="s">
        <v>86</v>
      </c>
      <c r="G2" s="127" t="s">
        <v>87</v>
      </c>
      <c r="H2" s="127" t="s">
        <v>87</v>
      </c>
      <c r="I2" s="122" t="s">
        <v>88</v>
      </c>
      <c r="J2" s="122" t="s">
        <v>88</v>
      </c>
      <c r="K2" s="125"/>
      <c r="L2" s="125"/>
      <c r="M2" s="125" t="s">
        <v>89</v>
      </c>
      <c r="N2" s="122"/>
      <c r="O2" s="122"/>
      <c r="P2" s="127" t="s">
        <v>90</v>
      </c>
      <c r="Q2" s="127" t="s">
        <v>90</v>
      </c>
      <c r="R2" s="127" t="s">
        <v>90</v>
      </c>
      <c r="S2" s="122" t="s">
        <v>90</v>
      </c>
      <c r="T2" s="127" t="s">
        <v>90</v>
      </c>
      <c r="U2" s="127" t="s">
        <v>90</v>
      </c>
      <c r="V2" s="128" t="s">
        <v>90</v>
      </c>
      <c r="W2" s="128" t="s">
        <v>90</v>
      </c>
      <c r="X2" s="129" t="s">
        <v>90</v>
      </c>
      <c r="Y2" s="122"/>
      <c r="Z2" s="122" t="s">
        <v>90</v>
      </c>
      <c r="AA2" s="122" t="s">
        <v>90</v>
      </c>
      <c r="AB2" s="130" t="s">
        <v>90</v>
      </c>
      <c r="AC2" s="131" t="s">
        <v>90</v>
      </c>
      <c r="AD2" s="127" t="s">
        <v>91</v>
      </c>
      <c r="AE2" s="130" t="s">
        <v>92</v>
      </c>
      <c r="AF2" s="131" t="s">
        <v>91</v>
      </c>
      <c r="AG2" s="130" t="s">
        <v>90</v>
      </c>
      <c r="AH2" s="122" t="s">
        <v>90</v>
      </c>
      <c r="AI2" s="122" t="s">
        <v>90</v>
      </c>
      <c r="AJ2" s="122" t="s">
        <v>90</v>
      </c>
      <c r="AK2" s="122" t="s">
        <v>90</v>
      </c>
      <c r="AL2" s="122" t="s">
        <v>90</v>
      </c>
      <c r="AM2" s="131" t="s">
        <v>90</v>
      </c>
      <c r="AN2" s="122" t="s">
        <v>90</v>
      </c>
      <c r="AO2" s="122" t="s">
        <v>90</v>
      </c>
      <c r="AP2" s="122" t="s">
        <v>90</v>
      </c>
      <c r="AQ2" s="122" t="s">
        <v>90</v>
      </c>
      <c r="AR2" s="122" t="s">
        <v>90</v>
      </c>
      <c r="AS2" s="122" t="s">
        <v>90</v>
      </c>
      <c r="AT2" s="131" t="s">
        <v>90</v>
      </c>
      <c r="AU2" s="122" t="s">
        <v>90</v>
      </c>
      <c r="AV2" s="122" t="s">
        <v>90</v>
      </c>
      <c r="AW2" s="122" t="s">
        <v>90</v>
      </c>
      <c r="AX2" s="122" t="s">
        <v>90</v>
      </c>
      <c r="AY2" s="122" t="s">
        <v>90</v>
      </c>
      <c r="AZ2" s="122" t="s">
        <v>90</v>
      </c>
      <c r="BA2" s="122" t="s">
        <v>90</v>
      </c>
      <c r="BB2" s="127"/>
      <c r="BC2" s="130" t="s">
        <v>90</v>
      </c>
      <c r="BD2" s="122" t="s">
        <v>90</v>
      </c>
      <c r="BE2" s="122" t="s">
        <v>93</v>
      </c>
      <c r="BF2" s="130" t="s">
        <v>127</v>
      </c>
      <c r="BG2" s="130"/>
      <c r="BH2" s="132"/>
      <c r="BI2" s="128" t="s">
        <v>91</v>
      </c>
      <c r="BJ2" s="127" t="s">
        <v>92</v>
      </c>
      <c r="BK2" s="130" t="s">
        <v>95</v>
      </c>
      <c r="BL2" s="130" t="s">
        <v>90</v>
      </c>
      <c r="BM2" s="130" t="s">
        <v>90</v>
      </c>
      <c r="BN2" s="130" t="s">
        <v>90</v>
      </c>
      <c r="BO2" s="130" t="s">
        <v>90</v>
      </c>
      <c r="BP2" s="130" t="s">
        <v>90</v>
      </c>
      <c r="BQ2" s="130" t="s">
        <v>90</v>
      </c>
      <c r="BR2" s="130" t="s">
        <v>90</v>
      </c>
      <c r="BS2" s="130" t="s">
        <v>90</v>
      </c>
      <c r="BT2" s="130" t="s">
        <v>90</v>
      </c>
      <c r="BU2" s="130" t="s">
        <v>90</v>
      </c>
      <c r="BV2" s="130" t="s">
        <v>90</v>
      </c>
      <c r="BW2" s="130" t="s">
        <v>90</v>
      </c>
      <c r="BX2" s="130" t="s">
        <v>90</v>
      </c>
      <c r="BY2" s="130" t="s">
        <v>90</v>
      </c>
      <c r="BZ2" s="130" t="s">
        <v>90</v>
      </c>
      <c r="CA2" s="122" t="s">
        <v>90</v>
      </c>
      <c r="CB2" s="122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133" t="s">
        <v>568</v>
      </c>
      <c r="B3" s="134" t="s">
        <v>569</v>
      </c>
      <c r="C3" s="135" t="s">
        <v>570</v>
      </c>
      <c r="D3" s="136">
        <v>0.60763888888888895</v>
      </c>
      <c r="E3" s="137" t="s">
        <v>99</v>
      </c>
      <c r="F3" s="138"/>
      <c r="G3" s="139">
        <v>20</v>
      </c>
      <c r="H3" s="140">
        <v>21</v>
      </c>
      <c r="I3" s="141"/>
      <c r="J3" s="141"/>
      <c r="K3" s="141">
        <v>28</v>
      </c>
      <c r="L3" s="141">
        <v>0</v>
      </c>
      <c r="M3" s="141" t="s">
        <v>571</v>
      </c>
      <c r="N3" s="141"/>
      <c r="O3" s="139">
        <v>0</v>
      </c>
      <c r="P3" s="140"/>
      <c r="Q3" s="140"/>
      <c r="R3" s="141"/>
      <c r="S3" s="140"/>
      <c r="T3" s="141"/>
      <c r="U3" s="141"/>
      <c r="V3" s="141"/>
      <c r="W3" s="141"/>
      <c r="X3" s="141"/>
      <c r="Y3" s="142">
        <v>9</v>
      </c>
      <c r="Z3" s="141">
        <v>0.4</v>
      </c>
      <c r="AA3" s="142">
        <v>4</v>
      </c>
      <c r="AB3" s="124">
        <v>1</v>
      </c>
      <c r="AC3" s="124">
        <v>13.1</v>
      </c>
      <c r="AD3" s="138"/>
      <c r="AE3" s="143"/>
      <c r="AF3" s="138"/>
      <c r="AG3" s="124"/>
      <c r="AH3" s="141"/>
      <c r="AI3" s="141"/>
      <c r="AJ3" s="141"/>
      <c r="AK3" s="141"/>
      <c r="AL3" s="143"/>
      <c r="AM3" s="141"/>
      <c r="AN3" s="141"/>
      <c r="AO3" s="141"/>
      <c r="AP3" s="141"/>
      <c r="AQ3" s="141"/>
      <c r="AR3" s="141"/>
      <c r="AS3" s="143"/>
      <c r="AT3" s="141"/>
      <c r="AU3" s="141"/>
      <c r="AV3" s="141"/>
      <c r="AW3" s="141"/>
      <c r="AX3" s="141"/>
      <c r="AY3" s="141"/>
      <c r="AZ3" s="141"/>
      <c r="BA3" s="140"/>
      <c r="BB3" s="138"/>
      <c r="BC3" s="141"/>
      <c r="BD3" s="141"/>
      <c r="BE3" s="143"/>
      <c r="BF3" s="138"/>
      <c r="BG3" s="144"/>
      <c r="BH3" s="144"/>
      <c r="BI3" s="140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</row>
    <row r="4" spans="1:85">
      <c r="A4" s="133" t="s">
        <v>568</v>
      </c>
      <c r="B4" s="134" t="s">
        <v>569</v>
      </c>
      <c r="C4" s="135" t="s">
        <v>572</v>
      </c>
      <c r="D4" s="136">
        <v>0.62847222222222221</v>
      </c>
      <c r="E4" s="137" t="s">
        <v>99</v>
      </c>
      <c r="F4" s="138"/>
      <c r="G4" s="139">
        <v>31</v>
      </c>
      <c r="H4" s="140">
        <v>25.5</v>
      </c>
      <c r="I4" s="141"/>
      <c r="J4" s="141"/>
      <c r="K4" s="141">
        <v>26</v>
      </c>
      <c r="L4" s="141">
        <v>0</v>
      </c>
      <c r="M4" s="141" t="s">
        <v>571</v>
      </c>
      <c r="N4" s="141"/>
      <c r="O4" s="139">
        <v>0</v>
      </c>
      <c r="P4" s="140" t="s">
        <v>573</v>
      </c>
      <c r="Q4" s="140" t="s">
        <v>303</v>
      </c>
      <c r="R4" s="141" t="s">
        <v>285</v>
      </c>
      <c r="S4" s="140" t="s">
        <v>298</v>
      </c>
      <c r="T4" s="141" t="s">
        <v>285</v>
      </c>
      <c r="U4" s="141" t="s">
        <v>295</v>
      </c>
      <c r="V4" s="141"/>
      <c r="W4" s="141"/>
      <c r="X4" s="141"/>
      <c r="Y4" s="141">
        <v>8.1</v>
      </c>
      <c r="Z4" s="141">
        <v>0.6</v>
      </c>
      <c r="AA4" s="124">
        <v>3.2</v>
      </c>
      <c r="AB4" s="124">
        <v>5</v>
      </c>
      <c r="AC4" s="124">
        <v>8.6</v>
      </c>
      <c r="AD4" s="138"/>
      <c r="AE4" s="143"/>
      <c r="AF4" s="138"/>
      <c r="AG4" s="124" t="s">
        <v>574</v>
      </c>
      <c r="AH4" s="141" t="s">
        <v>302</v>
      </c>
      <c r="AI4" s="141">
        <v>8.0000000000000002E-3</v>
      </c>
      <c r="AJ4" s="141">
        <v>0.13</v>
      </c>
      <c r="AK4" s="141" t="s">
        <v>302</v>
      </c>
      <c r="AL4" s="143" t="s">
        <v>298</v>
      </c>
      <c r="AM4" s="141" t="s">
        <v>299</v>
      </c>
      <c r="AN4" s="141" t="s">
        <v>302</v>
      </c>
      <c r="AO4" s="141" t="s">
        <v>315</v>
      </c>
      <c r="AP4" s="141"/>
      <c r="AQ4" s="141"/>
      <c r="AR4" s="141"/>
      <c r="AS4" s="124">
        <v>1.1000000000000001</v>
      </c>
      <c r="AT4" s="141" t="s">
        <v>575</v>
      </c>
      <c r="AU4" s="141" t="s">
        <v>576</v>
      </c>
      <c r="AV4" s="141">
        <v>0.88</v>
      </c>
      <c r="AW4" s="141"/>
      <c r="AX4" s="145">
        <v>7.0000000000000007E-2</v>
      </c>
      <c r="AY4" s="141">
        <v>3.6999999999999998E-2</v>
      </c>
      <c r="AZ4" s="141"/>
      <c r="BA4" s="124">
        <v>4</v>
      </c>
      <c r="BB4" s="138"/>
      <c r="BC4" s="141" t="s">
        <v>311</v>
      </c>
      <c r="BD4" s="141"/>
      <c r="BE4" s="143"/>
      <c r="BF4" s="138"/>
      <c r="BG4" s="144"/>
      <c r="BH4" s="144"/>
      <c r="BI4" s="140"/>
      <c r="BJ4" s="141"/>
      <c r="BK4" s="141"/>
      <c r="BL4" s="141"/>
      <c r="BM4" s="141">
        <v>0.02</v>
      </c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</row>
    <row r="5" spans="1:85">
      <c r="A5" s="133" t="s">
        <v>568</v>
      </c>
      <c r="B5" s="134" t="s">
        <v>569</v>
      </c>
      <c r="C5" s="135" t="s">
        <v>577</v>
      </c>
      <c r="D5" s="136">
        <v>0.60416666666666663</v>
      </c>
      <c r="E5" s="137" t="s">
        <v>104</v>
      </c>
      <c r="F5" s="138"/>
      <c r="G5" s="139">
        <v>27</v>
      </c>
      <c r="H5" s="140">
        <v>19</v>
      </c>
      <c r="I5" s="141"/>
      <c r="J5" s="141"/>
      <c r="K5" s="141">
        <v>28</v>
      </c>
      <c r="L5" s="141">
        <v>0</v>
      </c>
      <c r="M5" s="141" t="s">
        <v>571</v>
      </c>
      <c r="N5" s="141"/>
      <c r="O5" s="139">
        <v>0</v>
      </c>
      <c r="P5" s="140"/>
      <c r="Q5" s="140"/>
      <c r="R5" s="141"/>
      <c r="S5" s="140"/>
      <c r="T5" s="141"/>
      <c r="U5" s="141"/>
      <c r="V5" s="141"/>
      <c r="W5" s="141"/>
      <c r="X5" s="141"/>
      <c r="Y5" s="141">
        <v>8.1</v>
      </c>
      <c r="Z5" s="141">
        <v>0.7</v>
      </c>
      <c r="AA5" s="124">
        <v>3.6</v>
      </c>
      <c r="AB5" s="124">
        <v>2</v>
      </c>
      <c r="AC5" s="124">
        <v>9.3000000000000007</v>
      </c>
      <c r="AD5" s="138"/>
      <c r="AE5" s="143"/>
      <c r="AF5" s="138"/>
      <c r="AG5" s="124"/>
      <c r="AH5" s="141"/>
      <c r="AI5" s="141"/>
      <c r="AJ5" s="141"/>
      <c r="AK5" s="141"/>
      <c r="AL5" s="143"/>
      <c r="AM5" s="141"/>
      <c r="AN5" s="141"/>
      <c r="AO5" s="141"/>
      <c r="AP5" s="141"/>
      <c r="AQ5" s="141"/>
      <c r="AR5" s="141"/>
      <c r="AS5" s="143"/>
      <c r="AT5" s="141"/>
      <c r="AU5" s="141"/>
      <c r="AV5" s="141"/>
      <c r="AW5" s="141"/>
      <c r="AX5" s="141"/>
      <c r="AY5" s="141"/>
      <c r="AZ5" s="141"/>
      <c r="BA5" s="124"/>
      <c r="BB5" s="138"/>
      <c r="BC5" s="141"/>
      <c r="BD5" s="141"/>
      <c r="BE5" s="143"/>
      <c r="BF5" s="138"/>
      <c r="BG5" s="144"/>
      <c r="BH5" s="144"/>
      <c r="BI5" s="140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</row>
    <row r="6" spans="1:85">
      <c r="A6" s="133" t="s">
        <v>568</v>
      </c>
      <c r="B6" s="134" t="s">
        <v>569</v>
      </c>
      <c r="C6" s="135" t="s">
        <v>578</v>
      </c>
      <c r="D6" s="136">
        <v>0.5625</v>
      </c>
      <c r="E6" s="137" t="s">
        <v>99</v>
      </c>
      <c r="F6" s="138"/>
      <c r="G6" s="139">
        <v>9</v>
      </c>
      <c r="H6" s="140">
        <v>11</v>
      </c>
      <c r="I6" s="141"/>
      <c r="J6" s="141"/>
      <c r="K6" s="141">
        <v>25</v>
      </c>
      <c r="L6" s="141">
        <v>0</v>
      </c>
      <c r="M6" s="141" t="s">
        <v>571</v>
      </c>
      <c r="N6" s="141"/>
      <c r="O6" s="139">
        <v>0</v>
      </c>
      <c r="P6" s="140" t="s">
        <v>573</v>
      </c>
      <c r="Q6" s="140" t="s">
        <v>303</v>
      </c>
      <c r="R6" s="141" t="s">
        <v>285</v>
      </c>
      <c r="S6" s="140" t="s">
        <v>298</v>
      </c>
      <c r="T6" s="141" t="s">
        <v>285</v>
      </c>
      <c r="U6" s="141" t="s">
        <v>295</v>
      </c>
      <c r="V6" s="141"/>
      <c r="W6" s="141"/>
      <c r="X6" s="141"/>
      <c r="Y6" s="141">
        <v>8.9</v>
      </c>
      <c r="Z6" s="141">
        <v>1.1000000000000001</v>
      </c>
      <c r="AA6" s="124">
        <v>5.8</v>
      </c>
      <c r="AB6" s="124">
        <v>10</v>
      </c>
      <c r="AC6" s="124">
        <v>16.899999999999999</v>
      </c>
      <c r="AD6" s="138"/>
      <c r="AE6" s="143"/>
      <c r="AF6" s="138"/>
      <c r="AG6" s="124" t="s">
        <v>574</v>
      </c>
      <c r="AH6" s="141" t="s">
        <v>302</v>
      </c>
      <c r="AI6" s="141">
        <v>8.9999999999999993E-3</v>
      </c>
      <c r="AJ6" s="141">
        <v>0.31</v>
      </c>
      <c r="AK6" s="141">
        <v>0.02</v>
      </c>
      <c r="AL6" s="143" t="s">
        <v>298</v>
      </c>
      <c r="AM6" s="141" t="s">
        <v>299</v>
      </c>
      <c r="AN6" s="141" t="s">
        <v>285</v>
      </c>
      <c r="AO6" s="141" t="s">
        <v>315</v>
      </c>
      <c r="AP6" s="141"/>
      <c r="AQ6" s="141"/>
      <c r="AR6" s="141"/>
      <c r="AS6" s="124">
        <v>1.7</v>
      </c>
      <c r="AT6" s="141" t="s">
        <v>575</v>
      </c>
      <c r="AU6" s="141" t="s">
        <v>576</v>
      </c>
      <c r="AV6" s="141">
        <v>1.1000000000000001</v>
      </c>
      <c r="AW6" s="141"/>
      <c r="AX6" s="141">
        <v>5.1999999999999998E-2</v>
      </c>
      <c r="AY6" s="141">
        <v>4.5999999999999999E-2</v>
      </c>
      <c r="AZ6" s="141"/>
      <c r="BA6" s="124">
        <v>16</v>
      </c>
      <c r="BB6" s="138"/>
      <c r="BC6" s="141" t="s">
        <v>311</v>
      </c>
      <c r="BD6" s="141"/>
      <c r="BE6" s="143"/>
      <c r="BF6" s="138"/>
      <c r="BG6" s="144"/>
      <c r="BH6" s="144"/>
      <c r="BI6" s="140"/>
      <c r="BJ6" s="141"/>
      <c r="BK6" s="141"/>
      <c r="BL6" s="141"/>
      <c r="BM6" s="141">
        <v>0.02</v>
      </c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</row>
    <row r="7" spans="1:85">
      <c r="A7" s="133" t="s">
        <v>579</v>
      </c>
      <c r="B7" s="134" t="s">
        <v>580</v>
      </c>
      <c r="C7" s="135" t="s">
        <v>581</v>
      </c>
      <c r="D7" s="136">
        <v>0.58680555555555558</v>
      </c>
      <c r="E7" s="137" t="s">
        <v>99</v>
      </c>
      <c r="F7" s="138"/>
      <c r="G7" s="139">
        <v>21</v>
      </c>
      <c r="H7" s="140">
        <v>24</v>
      </c>
      <c r="I7" s="141"/>
      <c r="J7" s="141"/>
      <c r="K7" s="141">
        <v>28</v>
      </c>
      <c r="L7" s="141">
        <v>0</v>
      </c>
      <c r="M7" s="133" t="s">
        <v>571</v>
      </c>
      <c r="N7" s="141"/>
      <c r="O7" s="139">
        <v>0</v>
      </c>
      <c r="P7" s="133"/>
      <c r="Q7" s="146"/>
      <c r="R7" s="133"/>
      <c r="S7" s="133"/>
      <c r="T7" s="133"/>
      <c r="U7" s="133"/>
      <c r="V7" s="141"/>
      <c r="W7" s="141"/>
      <c r="X7" s="141"/>
      <c r="Y7" s="147">
        <v>7</v>
      </c>
      <c r="Z7" s="134">
        <v>2.4</v>
      </c>
      <c r="AA7" s="134">
        <v>8.1</v>
      </c>
      <c r="AB7" s="134" t="s">
        <v>248</v>
      </c>
      <c r="AC7" s="134">
        <v>6.1</v>
      </c>
      <c r="AD7" s="138"/>
      <c r="AE7" s="143"/>
      <c r="AF7" s="138"/>
      <c r="AG7" s="134"/>
      <c r="AH7" s="133"/>
      <c r="AI7" s="134"/>
      <c r="AJ7" s="133"/>
      <c r="AK7" s="133"/>
      <c r="AL7" s="133"/>
      <c r="AM7" s="133"/>
      <c r="AN7" s="133"/>
      <c r="AO7" s="133"/>
      <c r="AP7" s="141"/>
      <c r="AQ7" s="141"/>
      <c r="AR7" s="141"/>
      <c r="AS7" s="134"/>
      <c r="AT7" s="134"/>
      <c r="AU7" s="134"/>
      <c r="AV7" s="134"/>
      <c r="AW7" s="141"/>
      <c r="AX7" s="134"/>
      <c r="AY7" s="134"/>
      <c r="AZ7" s="141"/>
      <c r="BA7" s="134"/>
      <c r="BB7" s="138"/>
      <c r="BC7" s="133"/>
      <c r="BD7" s="141"/>
      <c r="BE7" s="143"/>
      <c r="BF7" s="138"/>
      <c r="BG7" s="144"/>
      <c r="BH7" s="144"/>
      <c r="BI7" s="140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</row>
    <row r="8" spans="1:85">
      <c r="A8" s="133" t="s">
        <v>579</v>
      </c>
      <c r="B8" s="134" t="s">
        <v>580</v>
      </c>
      <c r="C8" s="135" t="s">
        <v>572</v>
      </c>
      <c r="D8" s="136">
        <v>0.59722222222222221</v>
      </c>
      <c r="E8" s="137" t="s">
        <v>99</v>
      </c>
      <c r="F8" s="138"/>
      <c r="G8" s="139">
        <v>31</v>
      </c>
      <c r="H8" s="140">
        <v>29</v>
      </c>
      <c r="I8" s="141"/>
      <c r="J8" s="141"/>
      <c r="K8" s="148" t="s">
        <v>582</v>
      </c>
      <c r="L8" s="141">
        <v>0</v>
      </c>
      <c r="M8" s="133" t="s">
        <v>583</v>
      </c>
      <c r="N8" s="141"/>
      <c r="O8" s="139">
        <v>0</v>
      </c>
      <c r="P8" s="133" t="s">
        <v>584</v>
      </c>
      <c r="Q8" s="146" t="s">
        <v>106</v>
      </c>
      <c r="R8" s="133" t="s">
        <v>107</v>
      </c>
      <c r="S8" s="133" t="s">
        <v>585</v>
      </c>
      <c r="T8" s="133" t="s">
        <v>107</v>
      </c>
      <c r="U8" s="133" t="s">
        <v>110</v>
      </c>
      <c r="V8" s="141"/>
      <c r="W8" s="141"/>
      <c r="X8" s="141"/>
      <c r="Y8" s="147">
        <v>7.5</v>
      </c>
      <c r="Z8" s="147">
        <v>1.4</v>
      </c>
      <c r="AA8" s="147">
        <v>7</v>
      </c>
      <c r="AB8" s="134">
        <v>1</v>
      </c>
      <c r="AC8" s="134">
        <v>6.2</v>
      </c>
      <c r="AD8" s="138"/>
      <c r="AE8" s="143"/>
      <c r="AF8" s="138"/>
      <c r="AG8" s="133" t="s">
        <v>566</v>
      </c>
      <c r="AH8" s="133" t="s">
        <v>109</v>
      </c>
      <c r="AI8" s="134">
        <v>2.3E-2</v>
      </c>
      <c r="AJ8" s="133">
        <v>0.04</v>
      </c>
      <c r="AK8" s="133">
        <v>0.03</v>
      </c>
      <c r="AL8" s="133" t="s">
        <v>114</v>
      </c>
      <c r="AM8" s="149">
        <v>0.1</v>
      </c>
      <c r="AN8" s="133" t="s">
        <v>107</v>
      </c>
      <c r="AO8" s="133" t="s">
        <v>586</v>
      </c>
      <c r="AP8" s="141"/>
      <c r="AQ8" s="141"/>
      <c r="AR8" s="141"/>
      <c r="AS8" s="134">
        <v>9.1999999999999993</v>
      </c>
      <c r="AT8" s="134">
        <v>0.23</v>
      </c>
      <c r="AU8" s="134">
        <v>0.12</v>
      </c>
      <c r="AV8" s="134">
        <v>8.8000000000000007</v>
      </c>
      <c r="AW8" s="141"/>
      <c r="AX8" s="134">
        <v>0.28999999999999998</v>
      </c>
      <c r="AY8" s="134">
        <v>0.22</v>
      </c>
      <c r="AZ8" s="141"/>
      <c r="BA8" s="134">
        <v>86</v>
      </c>
      <c r="BB8" s="138"/>
      <c r="BC8" s="133" t="s">
        <v>443</v>
      </c>
      <c r="BD8" s="141"/>
      <c r="BE8" s="143"/>
      <c r="BF8" s="138"/>
      <c r="BG8" s="144"/>
      <c r="BH8" s="144"/>
      <c r="BI8" s="140"/>
      <c r="BJ8" s="141"/>
      <c r="BK8" s="141"/>
      <c r="BL8" s="141"/>
      <c r="BM8" s="141">
        <v>0.08</v>
      </c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  <c r="BZ8" s="141"/>
      <c r="CA8" s="141"/>
      <c r="CB8" s="141"/>
    </row>
    <row r="9" spans="1:85">
      <c r="A9" s="133" t="s">
        <v>579</v>
      </c>
      <c r="B9" s="134" t="s">
        <v>580</v>
      </c>
      <c r="C9" s="135" t="s">
        <v>577</v>
      </c>
      <c r="D9" s="136">
        <v>0.59027777777777779</v>
      </c>
      <c r="E9" s="137" t="s">
        <v>104</v>
      </c>
      <c r="F9" s="138"/>
      <c r="G9" s="139">
        <v>26</v>
      </c>
      <c r="H9" s="140">
        <v>24.5</v>
      </c>
      <c r="I9" s="141"/>
      <c r="J9" s="141"/>
      <c r="K9" s="148" t="s">
        <v>582</v>
      </c>
      <c r="L9" s="141">
        <v>0</v>
      </c>
      <c r="M9" s="133" t="s">
        <v>583</v>
      </c>
      <c r="N9" s="141"/>
      <c r="O9" s="139">
        <v>0</v>
      </c>
      <c r="P9" s="133"/>
      <c r="Q9" s="146"/>
      <c r="R9" s="133"/>
      <c r="S9" s="133"/>
      <c r="T9" s="133"/>
      <c r="U9" s="133"/>
      <c r="V9" s="141"/>
      <c r="W9" s="141"/>
      <c r="X9" s="141"/>
      <c r="Y9" s="147">
        <v>7.3</v>
      </c>
      <c r="Z9" s="134">
        <v>2.4</v>
      </c>
      <c r="AA9" s="134">
        <v>7.6</v>
      </c>
      <c r="AB9" s="134">
        <v>1</v>
      </c>
      <c r="AC9" s="134">
        <v>6.4</v>
      </c>
      <c r="AD9" s="138"/>
      <c r="AE9" s="143"/>
      <c r="AF9" s="138"/>
      <c r="AG9" s="133"/>
      <c r="AH9" s="133"/>
      <c r="AI9" s="134"/>
      <c r="AJ9" s="133"/>
      <c r="AK9" s="133"/>
      <c r="AL9" s="133"/>
      <c r="AM9" s="133"/>
      <c r="AN9" s="133"/>
      <c r="AO9" s="133"/>
      <c r="AP9" s="141"/>
      <c r="AQ9" s="141"/>
      <c r="AR9" s="141"/>
      <c r="AS9" s="134"/>
      <c r="AT9" s="134"/>
      <c r="AU9" s="134"/>
      <c r="AV9" s="134"/>
      <c r="AW9" s="141"/>
      <c r="AX9" s="134"/>
      <c r="AY9" s="134"/>
      <c r="AZ9" s="141"/>
      <c r="BA9" s="134"/>
      <c r="BB9" s="138"/>
      <c r="BC9" s="133"/>
      <c r="BD9" s="141"/>
      <c r="BE9" s="143"/>
      <c r="BF9" s="138"/>
      <c r="BG9" s="144"/>
      <c r="BH9" s="144"/>
      <c r="BI9" s="140"/>
      <c r="BJ9" s="141"/>
      <c r="BK9" s="141"/>
      <c r="BL9" s="141"/>
      <c r="BM9" s="141"/>
      <c r="BN9" s="141"/>
      <c r="BO9" s="141"/>
      <c r="BP9" s="141"/>
      <c r="BQ9" s="141"/>
      <c r="BR9" s="141"/>
      <c r="BS9" s="141"/>
      <c r="BT9" s="141"/>
      <c r="BU9" s="141"/>
      <c r="BV9" s="141"/>
      <c r="BW9" s="141"/>
      <c r="BX9" s="141"/>
      <c r="BY9" s="141"/>
      <c r="BZ9" s="141"/>
      <c r="CA9" s="141"/>
      <c r="CB9" s="141"/>
    </row>
    <row r="10" spans="1:85">
      <c r="A10" s="133" t="s">
        <v>579</v>
      </c>
      <c r="B10" s="134" t="s">
        <v>580</v>
      </c>
      <c r="C10" s="135" t="s">
        <v>578</v>
      </c>
      <c r="D10" s="136">
        <v>0.53472222222222221</v>
      </c>
      <c r="E10" s="137" t="s">
        <v>104</v>
      </c>
      <c r="F10" s="138"/>
      <c r="G10" s="139">
        <v>9</v>
      </c>
      <c r="H10" s="140">
        <v>18</v>
      </c>
      <c r="I10" s="141"/>
      <c r="J10" s="141"/>
      <c r="K10" s="148" t="s">
        <v>582</v>
      </c>
      <c r="L10" s="141">
        <v>0</v>
      </c>
      <c r="M10" s="133" t="s">
        <v>583</v>
      </c>
      <c r="N10" s="141"/>
      <c r="O10" s="139">
        <v>0</v>
      </c>
      <c r="P10" s="133" t="s">
        <v>584</v>
      </c>
      <c r="Q10" s="146" t="s">
        <v>106</v>
      </c>
      <c r="R10" s="133" t="s">
        <v>107</v>
      </c>
      <c r="S10" s="133" t="s">
        <v>114</v>
      </c>
      <c r="T10" s="133" t="s">
        <v>107</v>
      </c>
      <c r="U10" s="133" t="s">
        <v>110</v>
      </c>
      <c r="V10" s="141"/>
      <c r="W10" s="141"/>
      <c r="X10" s="141"/>
      <c r="Y10" s="147">
        <v>7.1</v>
      </c>
      <c r="Z10" s="147">
        <v>2.6</v>
      </c>
      <c r="AA10" s="134">
        <v>8.6999999999999993</v>
      </c>
      <c r="AB10" s="134">
        <v>1</v>
      </c>
      <c r="AC10" s="134">
        <v>7.3</v>
      </c>
      <c r="AD10" s="138"/>
      <c r="AE10" s="143"/>
      <c r="AF10" s="138"/>
      <c r="AG10" s="133" t="s">
        <v>566</v>
      </c>
      <c r="AH10" s="133" t="s">
        <v>109</v>
      </c>
      <c r="AI10" s="134">
        <v>3.1E-2</v>
      </c>
      <c r="AJ10" s="133">
        <v>0.05</v>
      </c>
      <c r="AK10" s="133">
        <v>0.03</v>
      </c>
      <c r="AL10" s="133" t="s">
        <v>114</v>
      </c>
      <c r="AM10" s="133" t="s">
        <v>299</v>
      </c>
      <c r="AN10" s="133" t="s">
        <v>107</v>
      </c>
      <c r="AO10" s="150" t="s">
        <v>315</v>
      </c>
      <c r="AP10" s="141"/>
      <c r="AQ10" s="141"/>
      <c r="AR10" s="141"/>
      <c r="AS10" s="134">
        <v>10</v>
      </c>
      <c r="AT10" s="149">
        <v>0.2</v>
      </c>
      <c r="AU10" s="134">
        <v>0.11</v>
      </c>
      <c r="AV10" s="134">
        <v>10</v>
      </c>
      <c r="AW10" s="141"/>
      <c r="AX10" s="149">
        <v>0.3</v>
      </c>
      <c r="AY10" s="134">
        <v>0.27</v>
      </c>
      <c r="AZ10" s="141"/>
      <c r="BA10" s="134">
        <v>96</v>
      </c>
      <c r="BB10" s="138"/>
      <c r="BC10" s="133" t="s">
        <v>443</v>
      </c>
      <c r="BD10" s="141"/>
      <c r="BE10" s="143"/>
      <c r="BF10" s="138"/>
      <c r="BG10" s="144"/>
      <c r="BH10" s="144"/>
      <c r="BI10" s="140"/>
      <c r="BJ10" s="141"/>
      <c r="BK10" s="141"/>
      <c r="BL10" s="141"/>
      <c r="BM10" s="141">
        <v>7.0000000000000007E-2</v>
      </c>
      <c r="BN10" s="141"/>
      <c r="BO10" s="141"/>
      <c r="BP10" s="141"/>
      <c r="BQ10" s="141"/>
      <c r="BR10" s="141"/>
      <c r="BS10" s="141"/>
      <c r="BT10" s="141"/>
      <c r="BU10" s="141"/>
      <c r="BV10" s="141"/>
      <c r="BW10" s="141"/>
      <c r="BX10" s="141"/>
      <c r="BY10" s="141"/>
      <c r="BZ10" s="141"/>
      <c r="CA10" s="141"/>
      <c r="CB10" s="141"/>
    </row>
    <row r="11" spans="1:85">
      <c r="A11" s="133" t="s">
        <v>568</v>
      </c>
      <c r="B11" s="134" t="s">
        <v>587</v>
      </c>
      <c r="C11" s="135" t="s">
        <v>581</v>
      </c>
      <c r="D11" s="136">
        <v>0.56597222222222221</v>
      </c>
      <c r="E11" s="137" t="s">
        <v>99</v>
      </c>
      <c r="F11" s="138"/>
      <c r="G11" s="139">
        <v>20</v>
      </c>
      <c r="H11" s="140">
        <v>18.5</v>
      </c>
      <c r="I11" s="141"/>
      <c r="J11" s="141"/>
      <c r="K11" s="151" t="s">
        <v>588</v>
      </c>
      <c r="L11" s="141">
        <v>0</v>
      </c>
      <c r="M11" s="133" t="s">
        <v>142</v>
      </c>
      <c r="N11" s="141"/>
      <c r="O11" s="139">
        <v>0</v>
      </c>
      <c r="P11" s="133"/>
      <c r="Q11" s="146"/>
      <c r="R11" s="133"/>
      <c r="S11" s="133"/>
      <c r="T11" s="133"/>
      <c r="U11" s="133"/>
      <c r="V11" s="141"/>
      <c r="W11" s="141"/>
      <c r="X11" s="141"/>
      <c r="Y11" s="147">
        <v>7.8</v>
      </c>
      <c r="Z11" s="134">
        <v>0.4</v>
      </c>
      <c r="AA11" s="134">
        <v>2.1</v>
      </c>
      <c r="AB11" s="134" t="s">
        <v>248</v>
      </c>
      <c r="AC11" s="134">
        <v>7.6</v>
      </c>
      <c r="AD11" s="138"/>
      <c r="AE11" s="143"/>
      <c r="AF11" s="138"/>
      <c r="AG11" s="133"/>
      <c r="AH11" s="133"/>
      <c r="AI11" s="134"/>
      <c r="AJ11" s="133"/>
      <c r="AK11" s="133"/>
      <c r="AL11" s="133"/>
      <c r="AM11" s="133"/>
      <c r="AN11" s="133"/>
      <c r="AO11" s="133"/>
      <c r="AP11" s="141"/>
      <c r="AQ11" s="141"/>
      <c r="AR11" s="141"/>
      <c r="AS11" s="134"/>
      <c r="AT11" s="134"/>
      <c r="AU11" s="134"/>
      <c r="AV11" s="134"/>
      <c r="AW11" s="141"/>
      <c r="AX11" s="134"/>
      <c r="AY11" s="134"/>
      <c r="AZ11" s="141"/>
      <c r="BA11" s="134"/>
      <c r="BB11" s="138"/>
      <c r="BC11" s="133"/>
      <c r="BD11" s="141"/>
      <c r="BE11" s="143"/>
      <c r="BF11" s="138"/>
      <c r="BG11" s="144"/>
      <c r="BH11" s="144"/>
      <c r="BI11" s="140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</row>
    <row r="12" spans="1:85">
      <c r="A12" s="133" t="s">
        <v>568</v>
      </c>
      <c r="B12" s="134" t="s">
        <v>587</v>
      </c>
      <c r="C12" s="135" t="s">
        <v>572</v>
      </c>
      <c r="D12" s="136">
        <v>0.57986111111111105</v>
      </c>
      <c r="E12" s="137" t="s">
        <v>99</v>
      </c>
      <c r="F12" s="138"/>
      <c r="G12" s="139">
        <v>32</v>
      </c>
      <c r="H12" s="140">
        <v>28</v>
      </c>
      <c r="I12" s="141"/>
      <c r="J12" s="141"/>
      <c r="K12" s="141">
        <v>26</v>
      </c>
      <c r="L12" s="141">
        <v>0</v>
      </c>
      <c r="M12" s="133" t="s">
        <v>142</v>
      </c>
      <c r="N12" s="141"/>
      <c r="O12" s="139">
        <v>0</v>
      </c>
      <c r="P12" s="133" t="s">
        <v>584</v>
      </c>
      <c r="Q12" s="146" t="s">
        <v>106</v>
      </c>
      <c r="R12" s="133" t="s">
        <v>107</v>
      </c>
      <c r="S12" s="133" t="s">
        <v>114</v>
      </c>
      <c r="T12" s="133" t="s">
        <v>107</v>
      </c>
      <c r="U12" s="133" t="s">
        <v>110</v>
      </c>
      <c r="V12" s="141"/>
      <c r="W12" s="141"/>
      <c r="X12" s="141"/>
      <c r="Y12" s="147">
        <v>7.9</v>
      </c>
      <c r="Z12" s="134">
        <v>0.7</v>
      </c>
      <c r="AA12" s="134">
        <v>2.8</v>
      </c>
      <c r="AB12" s="134">
        <v>7</v>
      </c>
      <c r="AC12" s="147">
        <v>7.1</v>
      </c>
      <c r="AD12" s="138"/>
      <c r="AE12" s="143"/>
      <c r="AF12" s="138"/>
      <c r="AG12" s="133" t="s">
        <v>566</v>
      </c>
      <c r="AH12" s="133" t="s">
        <v>109</v>
      </c>
      <c r="AI12" s="134">
        <v>1.2999999999999999E-2</v>
      </c>
      <c r="AJ12" s="133">
        <v>0.04</v>
      </c>
      <c r="AK12" s="133">
        <v>0.02</v>
      </c>
      <c r="AL12" s="133" t="s">
        <v>114</v>
      </c>
      <c r="AM12" s="133">
        <v>0.16</v>
      </c>
      <c r="AN12" s="133" t="s">
        <v>107</v>
      </c>
      <c r="AO12" s="133" t="s">
        <v>586</v>
      </c>
      <c r="AP12" s="141"/>
      <c r="AQ12" s="141"/>
      <c r="AR12" s="141"/>
      <c r="AS12" s="134">
        <v>2.9</v>
      </c>
      <c r="AT12" s="149">
        <v>0.1</v>
      </c>
      <c r="AU12" s="134">
        <v>0.06</v>
      </c>
      <c r="AV12" s="147">
        <v>2.5</v>
      </c>
      <c r="AW12" s="141"/>
      <c r="AX12" s="134">
        <v>0.13</v>
      </c>
      <c r="AY12" s="134">
        <v>0.11</v>
      </c>
      <c r="AZ12" s="141"/>
      <c r="BA12" s="134">
        <v>1600</v>
      </c>
      <c r="BB12" s="138"/>
      <c r="BC12" s="133" t="s">
        <v>443</v>
      </c>
      <c r="BD12" s="141"/>
      <c r="BE12" s="143"/>
      <c r="BF12" s="138"/>
      <c r="BG12" s="144"/>
      <c r="BH12" s="144"/>
      <c r="BI12" s="140"/>
      <c r="BJ12" s="141"/>
      <c r="BK12" s="141"/>
      <c r="BL12" s="141"/>
      <c r="BM12" s="141">
        <v>0.32</v>
      </c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</row>
    <row r="13" spans="1:85">
      <c r="A13" s="133" t="s">
        <v>568</v>
      </c>
      <c r="B13" s="134" t="s">
        <v>587</v>
      </c>
      <c r="C13" s="135" t="s">
        <v>577</v>
      </c>
      <c r="D13" s="136">
        <v>0.57291666666666663</v>
      </c>
      <c r="E13" s="137" t="s">
        <v>104</v>
      </c>
      <c r="F13" s="138"/>
      <c r="G13" s="139">
        <v>26</v>
      </c>
      <c r="H13" s="140">
        <v>18.5</v>
      </c>
      <c r="I13" s="141"/>
      <c r="J13" s="141"/>
      <c r="K13" s="141">
        <v>28</v>
      </c>
      <c r="L13" s="141">
        <v>0</v>
      </c>
      <c r="M13" s="133" t="s">
        <v>142</v>
      </c>
      <c r="N13" s="141"/>
      <c r="O13" s="139">
        <v>0</v>
      </c>
      <c r="P13" s="133"/>
      <c r="Q13" s="146"/>
      <c r="R13" s="133"/>
      <c r="S13" s="133"/>
      <c r="T13" s="133"/>
      <c r="U13" s="133"/>
      <c r="V13" s="141"/>
      <c r="W13" s="141"/>
      <c r="X13" s="141"/>
      <c r="Y13" s="147">
        <v>7.9</v>
      </c>
      <c r="Z13" s="147">
        <v>0.6</v>
      </c>
      <c r="AA13" s="134">
        <v>1.7</v>
      </c>
      <c r="AB13" s="134">
        <v>4</v>
      </c>
      <c r="AC13" s="147">
        <v>6.8</v>
      </c>
      <c r="AD13" s="138"/>
      <c r="AE13" s="143"/>
      <c r="AF13" s="138"/>
      <c r="AG13" s="133"/>
      <c r="AH13" s="133"/>
      <c r="AI13" s="134"/>
      <c r="AJ13" s="133"/>
      <c r="AK13" s="133"/>
      <c r="AL13" s="133"/>
      <c r="AM13" s="133"/>
      <c r="AN13" s="133"/>
      <c r="AO13" s="133"/>
      <c r="AP13" s="141"/>
      <c r="AQ13" s="141"/>
      <c r="AR13" s="141"/>
      <c r="AS13" s="134"/>
      <c r="AT13" s="134"/>
      <c r="AU13" s="134"/>
      <c r="AV13" s="134"/>
      <c r="AW13" s="141"/>
      <c r="AX13" s="134"/>
      <c r="AY13" s="134"/>
      <c r="AZ13" s="141"/>
      <c r="BA13" s="134"/>
      <c r="BB13" s="138"/>
      <c r="BC13" s="133"/>
      <c r="BD13" s="141"/>
      <c r="BE13" s="143"/>
      <c r="BF13" s="138"/>
      <c r="BG13" s="144"/>
      <c r="BH13" s="144"/>
      <c r="BI13" s="140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</row>
    <row r="14" spans="1:85">
      <c r="A14" s="133" t="s">
        <v>568</v>
      </c>
      <c r="B14" s="134" t="s">
        <v>587</v>
      </c>
      <c r="C14" s="135" t="s">
        <v>578</v>
      </c>
      <c r="D14" s="136">
        <v>0.50694444444444442</v>
      </c>
      <c r="E14" s="137" t="s">
        <v>104</v>
      </c>
      <c r="F14" s="138"/>
      <c r="G14" s="139">
        <v>11</v>
      </c>
      <c r="H14" s="140">
        <v>12.5</v>
      </c>
      <c r="I14" s="141"/>
      <c r="J14" s="141"/>
      <c r="K14" s="141">
        <v>25</v>
      </c>
      <c r="L14" s="141">
        <v>0</v>
      </c>
      <c r="M14" s="133" t="s">
        <v>142</v>
      </c>
      <c r="N14" s="141"/>
      <c r="O14" s="139">
        <v>0</v>
      </c>
      <c r="P14" s="133" t="s">
        <v>584</v>
      </c>
      <c r="Q14" s="146" t="s">
        <v>106</v>
      </c>
      <c r="R14" s="133" t="s">
        <v>107</v>
      </c>
      <c r="S14" s="133" t="s">
        <v>114</v>
      </c>
      <c r="T14" s="133" t="s">
        <v>107</v>
      </c>
      <c r="U14" s="133" t="s">
        <v>110</v>
      </c>
      <c r="V14" s="141"/>
      <c r="W14" s="141"/>
      <c r="X14" s="141"/>
      <c r="Y14" s="147">
        <v>7.8</v>
      </c>
      <c r="Z14" s="147">
        <v>1</v>
      </c>
      <c r="AA14" s="147">
        <v>1.9</v>
      </c>
      <c r="AB14" s="134">
        <v>1</v>
      </c>
      <c r="AC14" s="147">
        <v>7.6</v>
      </c>
      <c r="AD14" s="138"/>
      <c r="AE14" s="143"/>
      <c r="AF14" s="138"/>
      <c r="AG14" s="133" t="s">
        <v>566</v>
      </c>
      <c r="AH14" s="133" t="s">
        <v>109</v>
      </c>
      <c r="AI14" s="150">
        <v>0.01</v>
      </c>
      <c r="AJ14" s="133">
        <v>0.02</v>
      </c>
      <c r="AK14" s="133">
        <v>0.05</v>
      </c>
      <c r="AL14" s="133" t="s">
        <v>114</v>
      </c>
      <c r="AM14" s="133" t="s">
        <v>299</v>
      </c>
      <c r="AN14" s="133" t="s">
        <v>107</v>
      </c>
      <c r="AO14" s="133" t="s">
        <v>208</v>
      </c>
      <c r="AP14" s="141"/>
      <c r="AQ14" s="141"/>
      <c r="AR14" s="141"/>
      <c r="AS14" s="147">
        <v>3.3</v>
      </c>
      <c r="AT14" s="134">
        <v>0.08</v>
      </c>
      <c r="AU14" s="134" t="s">
        <v>589</v>
      </c>
      <c r="AV14" s="134">
        <v>2.8</v>
      </c>
      <c r="AW14" s="141"/>
      <c r="AX14" s="134">
        <v>0.14000000000000001</v>
      </c>
      <c r="AY14" s="134">
        <v>0.14000000000000001</v>
      </c>
      <c r="AZ14" s="141"/>
      <c r="BA14" s="134">
        <v>670</v>
      </c>
      <c r="BB14" s="138"/>
      <c r="BC14" s="133" t="s">
        <v>443</v>
      </c>
      <c r="BD14" s="141"/>
      <c r="BE14" s="143"/>
      <c r="BF14" s="138"/>
      <c r="BG14" s="144"/>
      <c r="BH14" s="144"/>
      <c r="BI14" s="140"/>
      <c r="BJ14" s="141"/>
      <c r="BK14" s="141"/>
      <c r="BL14" s="141"/>
      <c r="BM14" s="141">
        <v>0.19</v>
      </c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</row>
    <row r="15" spans="1:85">
      <c r="A15" s="133" t="s">
        <v>568</v>
      </c>
      <c r="B15" s="134" t="s">
        <v>590</v>
      </c>
      <c r="C15" s="135" t="s">
        <v>591</v>
      </c>
      <c r="D15" s="136">
        <v>0.4861111111111111</v>
      </c>
      <c r="E15" s="137" t="s">
        <v>104</v>
      </c>
      <c r="F15" s="138"/>
      <c r="G15" s="139">
        <v>20</v>
      </c>
      <c r="H15" s="140">
        <v>19.5</v>
      </c>
      <c r="I15" s="141"/>
      <c r="J15" s="141"/>
      <c r="K15" s="152" t="s">
        <v>588</v>
      </c>
      <c r="L15" s="141">
        <v>0</v>
      </c>
      <c r="M15" s="133" t="s">
        <v>142</v>
      </c>
      <c r="N15" s="141"/>
      <c r="O15" s="139">
        <v>0</v>
      </c>
      <c r="P15" s="133"/>
      <c r="Q15" s="146"/>
      <c r="R15" s="133"/>
      <c r="S15" s="133"/>
      <c r="T15" s="133"/>
      <c r="U15" s="133"/>
      <c r="V15" s="141"/>
      <c r="W15" s="141"/>
      <c r="X15" s="141"/>
      <c r="Y15" s="147">
        <v>8</v>
      </c>
      <c r="Z15" s="134">
        <v>0.6</v>
      </c>
      <c r="AA15" s="147">
        <v>2</v>
      </c>
      <c r="AB15" s="134" t="s">
        <v>479</v>
      </c>
      <c r="AC15" s="147">
        <v>8.5</v>
      </c>
      <c r="AD15" s="138"/>
      <c r="AE15" s="143"/>
      <c r="AF15" s="138"/>
      <c r="AG15" s="133"/>
      <c r="AH15" s="133"/>
      <c r="AI15" s="134"/>
      <c r="AJ15" s="133"/>
      <c r="AK15" s="133"/>
      <c r="AL15" s="133"/>
      <c r="AM15" s="133"/>
      <c r="AN15" s="133"/>
      <c r="AO15" s="133"/>
      <c r="AP15" s="141"/>
      <c r="AQ15" s="141"/>
      <c r="AR15" s="141"/>
      <c r="AS15" s="134"/>
      <c r="AT15" s="153"/>
      <c r="AU15" s="149"/>
      <c r="AV15" s="134"/>
      <c r="AW15" s="141"/>
      <c r="AX15" s="134"/>
      <c r="AY15" s="134"/>
      <c r="AZ15" s="141"/>
      <c r="BA15" s="134"/>
      <c r="BB15" s="138"/>
      <c r="BC15" s="133"/>
      <c r="BD15" s="141"/>
      <c r="BE15" s="143"/>
      <c r="BF15" s="138"/>
      <c r="BG15" s="144"/>
      <c r="BH15" s="144"/>
      <c r="BI15" s="140"/>
      <c r="BJ15" s="141"/>
      <c r="BK15" s="141"/>
      <c r="BL15" s="141"/>
      <c r="BM15" s="141"/>
      <c r="BN15" s="141"/>
      <c r="BO15" s="141"/>
      <c r="BP15" s="141"/>
      <c r="BQ15" s="141"/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</row>
    <row r="16" spans="1:85">
      <c r="A16" s="133" t="s">
        <v>568</v>
      </c>
      <c r="B16" s="134" t="s">
        <v>590</v>
      </c>
      <c r="C16" s="135" t="s">
        <v>581</v>
      </c>
      <c r="D16" s="136">
        <v>0.45833333333333331</v>
      </c>
      <c r="E16" s="137" t="s">
        <v>99</v>
      </c>
      <c r="F16" s="138"/>
      <c r="G16" s="139">
        <v>24</v>
      </c>
      <c r="H16" s="140">
        <v>21.5</v>
      </c>
      <c r="I16" s="141"/>
      <c r="J16" s="141"/>
      <c r="K16" s="152" t="s">
        <v>588</v>
      </c>
      <c r="L16" s="141">
        <v>0</v>
      </c>
      <c r="M16" s="133" t="s">
        <v>142</v>
      </c>
      <c r="N16" s="141"/>
      <c r="O16" s="139">
        <v>0</v>
      </c>
      <c r="P16" s="133"/>
      <c r="Q16" s="146"/>
      <c r="R16" s="133"/>
      <c r="S16" s="133"/>
      <c r="T16" s="133"/>
      <c r="U16" s="133"/>
      <c r="V16" s="141"/>
      <c r="W16" s="141"/>
      <c r="X16" s="141"/>
      <c r="Y16" s="147">
        <v>7.9</v>
      </c>
      <c r="Z16" s="134">
        <v>0.6</v>
      </c>
      <c r="AA16" s="134">
        <v>2.8</v>
      </c>
      <c r="AB16" s="134">
        <v>1</v>
      </c>
      <c r="AC16" s="147">
        <v>8.1999999999999993</v>
      </c>
      <c r="AD16" s="138"/>
      <c r="AE16" s="143"/>
      <c r="AF16" s="138"/>
      <c r="AG16" s="133"/>
      <c r="AH16" s="133"/>
      <c r="AI16" s="134"/>
      <c r="AJ16" s="133"/>
      <c r="AK16" s="133"/>
      <c r="AL16" s="133"/>
      <c r="AM16" s="133"/>
      <c r="AN16" s="133"/>
      <c r="AO16" s="133"/>
      <c r="AP16" s="141"/>
      <c r="AQ16" s="141"/>
      <c r="AR16" s="141"/>
      <c r="AS16" s="134"/>
      <c r="AT16" s="134"/>
      <c r="AU16" s="134"/>
      <c r="AV16" s="147"/>
      <c r="AW16" s="141"/>
      <c r="AX16" s="134"/>
      <c r="AY16" s="134"/>
      <c r="AZ16" s="141"/>
      <c r="BA16" s="134"/>
      <c r="BB16" s="138"/>
      <c r="BC16" s="133"/>
      <c r="BD16" s="141"/>
      <c r="BE16" s="143"/>
      <c r="BF16" s="138"/>
      <c r="BG16" s="144"/>
      <c r="BH16" s="144"/>
      <c r="BI16" s="140"/>
      <c r="BJ16" s="141"/>
      <c r="BK16" s="141"/>
      <c r="BL16" s="141"/>
      <c r="BM16" s="141"/>
      <c r="BN16" s="141"/>
      <c r="BO16" s="141"/>
      <c r="BP16" s="141"/>
      <c r="BQ16" s="141"/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</row>
    <row r="17" spans="1:80">
      <c r="A17" s="133" t="s">
        <v>568</v>
      </c>
      <c r="B17" s="134" t="s">
        <v>590</v>
      </c>
      <c r="C17" s="135" t="s">
        <v>592</v>
      </c>
      <c r="D17" s="136">
        <v>0.41319444444444442</v>
      </c>
      <c r="E17" s="137" t="s">
        <v>104</v>
      </c>
      <c r="F17" s="138"/>
      <c r="G17" s="139">
        <v>25</v>
      </c>
      <c r="H17" s="140">
        <v>22.5</v>
      </c>
      <c r="I17" s="141"/>
      <c r="J17" s="141"/>
      <c r="K17" s="152" t="s">
        <v>588</v>
      </c>
      <c r="L17" s="141">
        <v>0</v>
      </c>
      <c r="M17" s="133" t="s">
        <v>142</v>
      </c>
      <c r="N17" s="141"/>
      <c r="O17" s="139">
        <v>0</v>
      </c>
      <c r="P17" s="133"/>
      <c r="Q17" s="146" t="s">
        <v>593</v>
      </c>
      <c r="R17" s="133" t="s">
        <v>107</v>
      </c>
      <c r="S17" s="133"/>
      <c r="T17" s="133"/>
      <c r="U17" s="133"/>
      <c r="V17" s="141"/>
      <c r="W17" s="141"/>
      <c r="X17" s="141"/>
      <c r="Y17" s="147">
        <v>8.1999999999999993</v>
      </c>
      <c r="Z17" s="147">
        <v>1</v>
      </c>
      <c r="AA17" s="147">
        <v>2.8</v>
      </c>
      <c r="AB17" s="134">
        <v>1</v>
      </c>
      <c r="AC17" s="147">
        <v>9</v>
      </c>
      <c r="AD17" s="138"/>
      <c r="AE17" s="143"/>
      <c r="AF17" s="138"/>
      <c r="AG17" s="133"/>
      <c r="AH17" s="133" t="s">
        <v>109</v>
      </c>
      <c r="AI17" s="134">
        <v>7.0000000000000001E-3</v>
      </c>
      <c r="AJ17" s="133" t="s">
        <v>114</v>
      </c>
      <c r="AK17" s="133" t="s">
        <v>109</v>
      </c>
      <c r="AL17" s="133" t="s">
        <v>114</v>
      </c>
      <c r="AM17" s="133" t="s">
        <v>594</v>
      </c>
      <c r="AN17" s="133"/>
      <c r="AO17" s="133" t="s">
        <v>208</v>
      </c>
      <c r="AP17" s="141"/>
      <c r="AQ17" s="141"/>
      <c r="AR17" s="141"/>
      <c r="AS17" s="134"/>
      <c r="AT17" s="134">
        <v>0.08</v>
      </c>
      <c r="AU17" s="134">
        <v>0.11</v>
      </c>
      <c r="AV17" s="134">
        <v>5.2</v>
      </c>
      <c r="AW17" s="141"/>
      <c r="AX17" s="134">
        <v>0.47</v>
      </c>
      <c r="AY17" s="149">
        <v>0.43</v>
      </c>
      <c r="AZ17" s="141"/>
      <c r="BA17" s="134">
        <v>18</v>
      </c>
      <c r="BB17" s="138"/>
      <c r="BC17" s="133"/>
      <c r="BD17" s="141"/>
      <c r="BE17" s="143"/>
      <c r="BF17" s="138"/>
      <c r="BG17" s="144"/>
      <c r="BH17" s="144"/>
      <c r="BI17" s="140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</row>
    <row r="18" spans="1:80">
      <c r="A18" s="133" t="s">
        <v>568</v>
      </c>
      <c r="B18" s="134" t="s">
        <v>590</v>
      </c>
      <c r="C18" s="135" t="s">
        <v>595</v>
      </c>
      <c r="D18" s="136">
        <v>0.4548611111111111</v>
      </c>
      <c r="E18" s="137" t="s">
        <v>104</v>
      </c>
      <c r="F18" s="138"/>
      <c r="G18" s="139">
        <v>31</v>
      </c>
      <c r="H18" s="140">
        <v>27</v>
      </c>
      <c r="I18" s="141"/>
      <c r="J18" s="141"/>
      <c r="K18" s="141">
        <v>25</v>
      </c>
      <c r="L18" s="141">
        <v>0</v>
      </c>
      <c r="M18" s="133" t="s">
        <v>142</v>
      </c>
      <c r="N18" s="141"/>
      <c r="O18" s="139">
        <v>0</v>
      </c>
      <c r="P18" s="133"/>
      <c r="Q18" s="146"/>
      <c r="R18" s="133"/>
      <c r="S18" s="133"/>
      <c r="T18" s="133"/>
      <c r="U18" s="133"/>
      <c r="V18" s="141"/>
      <c r="W18" s="141"/>
      <c r="X18" s="141"/>
      <c r="Y18" s="147">
        <v>8.1999999999999993</v>
      </c>
      <c r="Z18" s="134">
        <v>0.6</v>
      </c>
      <c r="AA18" s="134">
        <v>2.6</v>
      </c>
      <c r="AB18" s="134" t="s">
        <v>248</v>
      </c>
      <c r="AC18" s="147">
        <v>7.9</v>
      </c>
      <c r="AD18" s="138"/>
      <c r="AE18" s="143"/>
      <c r="AF18" s="138"/>
      <c r="AG18" s="133"/>
      <c r="AH18" s="133"/>
      <c r="AI18" s="134"/>
      <c r="AJ18" s="133"/>
      <c r="AK18" s="133"/>
      <c r="AL18" s="133"/>
      <c r="AM18" s="133"/>
      <c r="AN18" s="133"/>
      <c r="AO18" s="133"/>
      <c r="AP18" s="141"/>
      <c r="AQ18" s="141"/>
      <c r="AR18" s="141"/>
      <c r="AS18" s="134"/>
      <c r="AT18" s="134"/>
      <c r="AU18" s="134"/>
      <c r="AV18" s="134"/>
      <c r="AW18" s="141" t="s">
        <v>285</v>
      </c>
      <c r="AX18" s="134"/>
      <c r="AY18" s="149"/>
      <c r="AZ18" s="141"/>
      <c r="BA18" s="134"/>
      <c r="BB18" s="138"/>
      <c r="BC18" s="133"/>
      <c r="BD18" s="141"/>
      <c r="BE18" s="143"/>
      <c r="BF18" s="138"/>
      <c r="BG18" s="144"/>
      <c r="BH18" s="144"/>
      <c r="BI18" s="140"/>
      <c r="BJ18" s="141"/>
      <c r="BK18" s="141"/>
      <c r="BL18" s="141"/>
      <c r="BM18" s="141"/>
      <c r="BN18" s="141"/>
      <c r="BO18" s="141"/>
      <c r="BP18" s="141" t="s">
        <v>596</v>
      </c>
      <c r="BQ18" s="141" t="s">
        <v>596</v>
      </c>
      <c r="BR18" s="141" t="s">
        <v>596</v>
      </c>
      <c r="BS18" s="141" t="s">
        <v>596</v>
      </c>
      <c r="BT18" s="141" t="s">
        <v>596</v>
      </c>
      <c r="BU18" s="141" t="s">
        <v>596</v>
      </c>
      <c r="BV18" s="141" t="s">
        <v>596</v>
      </c>
      <c r="BW18" s="141" t="s">
        <v>596</v>
      </c>
      <c r="BX18" s="141" t="s">
        <v>596</v>
      </c>
      <c r="BY18" s="141" t="s">
        <v>597</v>
      </c>
      <c r="BZ18" s="141" t="s">
        <v>303</v>
      </c>
      <c r="CA18" s="141" t="s">
        <v>308</v>
      </c>
      <c r="CB18" s="141" t="s">
        <v>598</v>
      </c>
    </row>
    <row r="19" spans="1:80">
      <c r="A19" s="133" t="s">
        <v>568</v>
      </c>
      <c r="B19" s="134" t="s">
        <v>590</v>
      </c>
      <c r="C19" s="135" t="s">
        <v>572</v>
      </c>
      <c r="D19" s="136">
        <v>0.44791666666666669</v>
      </c>
      <c r="E19" s="137" t="s">
        <v>99</v>
      </c>
      <c r="F19" s="138"/>
      <c r="G19" s="139">
        <v>31</v>
      </c>
      <c r="H19" s="140">
        <v>26</v>
      </c>
      <c r="I19" s="141"/>
      <c r="J19" s="141"/>
      <c r="K19" s="152" t="s">
        <v>588</v>
      </c>
      <c r="L19" s="141">
        <v>0</v>
      </c>
      <c r="M19" s="133" t="s">
        <v>142</v>
      </c>
      <c r="N19" s="141"/>
      <c r="O19" s="139">
        <v>0</v>
      </c>
      <c r="P19" s="133"/>
      <c r="Q19" s="146"/>
      <c r="R19" s="133"/>
      <c r="S19" s="133"/>
      <c r="T19" s="133"/>
      <c r="U19" s="133"/>
      <c r="V19" s="141"/>
      <c r="W19" s="141"/>
      <c r="X19" s="141"/>
      <c r="Y19" s="147">
        <v>8.1</v>
      </c>
      <c r="Z19" s="134">
        <v>0.3</v>
      </c>
      <c r="AA19" s="147">
        <v>1.7</v>
      </c>
      <c r="AB19" s="134">
        <v>1</v>
      </c>
      <c r="AC19" s="147">
        <v>7.5</v>
      </c>
      <c r="AD19" s="138"/>
      <c r="AE19" s="143"/>
      <c r="AF19" s="138"/>
      <c r="AG19" s="133"/>
      <c r="AH19" s="133"/>
      <c r="AI19" s="134"/>
      <c r="AJ19" s="133"/>
      <c r="AK19" s="133"/>
      <c r="AL19" s="133"/>
      <c r="AM19" s="133"/>
      <c r="AN19" s="133"/>
      <c r="AO19" s="133"/>
      <c r="AP19" s="141"/>
      <c r="AQ19" s="141"/>
      <c r="AR19" s="141"/>
      <c r="AS19" s="134"/>
      <c r="AT19" s="134"/>
      <c r="AU19" s="134"/>
      <c r="AV19" s="134"/>
      <c r="AW19" s="141"/>
      <c r="AX19" s="134"/>
      <c r="AY19" s="134"/>
      <c r="AZ19" s="141"/>
      <c r="BA19" s="134"/>
      <c r="BB19" s="138"/>
      <c r="BC19" s="133"/>
      <c r="BD19" s="141"/>
      <c r="BE19" s="143"/>
      <c r="BF19" s="138"/>
      <c r="BG19" s="144"/>
      <c r="BH19" s="144"/>
      <c r="BI19" s="140"/>
      <c r="BJ19" s="141"/>
      <c r="BK19" s="141"/>
      <c r="BL19" s="141"/>
      <c r="BM19" s="141"/>
      <c r="BN19" s="141"/>
      <c r="BO19" s="141"/>
      <c r="BP19" s="141"/>
      <c r="BQ19" s="141"/>
      <c r="BR19" s="141"/>
      <c r="BS19" s="141"/>
      <c r="BT19" s="141"/>
      <c r="BU19" s="141"/>
      <c r="BV19" s="141"/>
      <c r="BW19" s="141"/>
      <c r="BX19" s="141"/>
      <c r="BY19" s="141"/>
      <c r="BZ19" s="141"/>
      <c r="CA19" s="141"/>
      <c r="CB19" s="141"/>
    </row>
    <row r="20" spans="1:80">
      <c r="A20" s="133" t="s">
        <v>568</v>
      </c>
      <c r="B20" s="134" t="s">
        <v>590</v>
      </c>
      <c r="C20" s="135" t="s">
        <v>599</v>
      </c>
      <c r="D20" s="136">
        <v>0.40972222222222227</v>
      </c>
      <c r="E20" s="137" t="s">
        <v>99</v>
      </c>
      <c r="F20" s="138"/>
      <c r="G20" s="139">
        <v>26</v>
      </c>
      <c r="H20" s="140">
        <v>22</v>
      </c>
      <c r="I20" s="141"/>
      <c r="J20" s="141"/>
      <c r="K20" s="141">
        <v>25</v>
      </c>
      <c r="L20" s="141">
        <v>0</v>
      </c>
      <c r="M20" s="133" t="s">
        <v>142</v>
      </c>
      <c r="N20" s="141"/>
      <c r="O20" s="139">
        <v>0</v>
      </c>
      <c r="P20" s="133" t="s">
        <v>584</v>
      </c>
      <c r="Q20" s="146" t="s">
        <v>106</v>
      </c>
      <c r="R20" s="133" t="s">
        <v>107</v>
      </c>
      <c r="S20" s="133" t="s">
        <v>114</v>
      </c>
      <c r="T20" s="133" t="s">
        <v>107</v>
      </c>
      <c r="U20" s="133" t="s">
        <v>110</v>
      </c>
      <c r="V20" s="141"/>
      <c r="W20" s="141"/>
      <c r="X20" s="141" t="s">
        <v>295</v>
      </c>
      <c r="Y20" s="147">
        <v>8</v>
      </c>
      <c r="Z20" s="134">
        <v>0.6</v>
      </c>
      <c r="AA20" s="134">
        <v>2.2000000000000002</v>
      </c>
      <c r="AB20" s="134" t="s">
        <v>248</v>
      </c>
      <c r="AC20" s="147">
        <v>8.3000000000000007</v>
      </c>
      <c r="AD20" s="138"/>
      <c r="AE20" s="143"/>
      <c r="AF20" s="138"/>
      <c r="AG20" s="133" t="s">
        <v>574</v>
      </c>
      <c r="AH20" s="133" t="s">
        <v>109</v>
      </c>
      <c r="AI20" s="134">
        <v>8.0000000000000002E-3</v>
      </c>
      <c r="AJ20" s="133" t="s">
        <v>114</v>
      </c>
      <c r="AK20" s="133" t="s">
        <v>109</v>
      </c>
      <c r="AL20" s="133" t="s">
        <v>114</v>
      </c>
      <c r="AM20" s="133" t="s">
        <v>101</v>
      </c>
      <c r="AN20" s="133" t="s">
        <v>600</v>
      </c>
      <c r="AO20" s="133" t="s">
        <v>208</v>
      </c>
      <c r="AP20" s="141"/>
      <c r="AQ20" s="141"/>
      <c r="AR20" s="141"/>
      <c r="AS20" s="134">
        <v>4.9000000000000004</v>
      </c>
      <c r="AT20" s="134">
        <v>0.04</v>
      </c>
      <c r="AU20" s="134" t="s">
        <v>576</v>
      </c>
      <c r="AV20" s="134">
        <v>4.7</v>
      </c>
      <c r="AW20" s="141"/>
      <c r="AX20" s="134">
        <v>0.52</v>
      </c>
      <c r="AY20" s="134">
        <v>0.49</v>
      </c>
      <c r="AZ20" s="141"/>
      <c r="BA20" s="134">
        <v>18</v>
      </c>
      <c r="BB20" s="138"/>
      <c r="BC20" s="133" t="s">
        <v>601</v>
      </c>
      <c r="BD20" s="141"/>
      <c r="BE20" s="143"/>
      <c r="BF20" s="138"/>
      <c r="BG20" s="144"/>
      <c r="BH20" s="144"/>
      <c r="BI20" s="140"/>
      <c r="BJ20" s="141"/>
      <c r="BK20" s="141"/>
      <c r="BL20" s="141" t="s">
        <v>308</v>
      </c>
      <c r="BM20" s="141">
        <v>0.02</v>
      </c>
      <c r="BN20" s="141"/>
      <c r="BO20" s="141"/>
      <c r="BP20" s="141"/>
      <c r="BQ20" s="141"/>
      <c r="BR20" s="141"/>
      <c r="BS20" s="141"/>
      <c r="BT20" s="141"/>
      <c r="BU20" s="141"/>
      <c r="BV20" s="141"/>
      <c r="BW20" s="141"/>
      <c r="BX20" s="141"/>
      <c r="BY20" s="141"/>
      <c r="BZ20" s="141"/>
      <c r="CA20" s="141"/>
      <c r="CB20" s="141"/>
    </row>
    <row r="21" spans="1:80">
      <c r="A21" s="133" t="s">
        <v>568</v>
      </c>
      <c r="B21" s="134" t="s">
        <v>590</v>
      </c>
      <c r="C21" s="135" t="s">
        <v>602</v>
      </c>
      <c r="D21" s="136">
        <v>0.44097222222222227</v>
      </c>
      <c r="E21" s="137" t="s">
        <v>104</v>
      </c>
      <c r="F21" s="138"/>
      <c r="G21" s="139">
        <v>29</v>
      </c>
      <c r="H21" s="140">
        <v>22.5</v>
      </c>
      <c r="I21" s="141"/>
      <c r="J21" s="141"/>
      <c r="K21" s="141">
        <v>25</v>
      </c>
      <c r="L21" s="141">
        <v>0</v>
      </c>
      <c r="M21" s="133" t="s">
        <v>142</v>
      </c>
      <c r="N21" s="141"/>
      <c r="O21" s="139">
        <v>0</v>
      </c>
      <c r="P21" s="133"/>
      <c r="Q21" s="146"/>
      <c r="R21" s="133"/>
      <c r="S21" s="133"/>
      <c r="T21" s="133"/>
      <c r="U21" s="133"/>
      <c r="V21" s="141"/>
      <c r="W21" s="141"/>
      <c r="X21" s="141"/>
      <c r="Y21" s="147">
        <v>8</v>
      </c>
      <c r="Z21" s="134">
        <v>0.5</v>
      </c>
      <c r="AA21" s="134">
        <v>2.2000000000000002</v>
      </c>
      <c r="AB21" s="134" t="s">
        <v>479</v>
      </c>
      <c r="AC21" s="147">
        <v>9.5</v>
      </c>
      <c r="AD21" s="138"/>
      <c r="AE21" s="143"/>
      <c r="AF21" s="138"/>
      <c r="AG21" s="133"/>
      <c r="AH21" s="133"/>
      <c r="AI21" s="150"/>
      <c r="AJ21" s="133"/>
      <c r="AK21" s="133"/>
      <c r="AL21" s="133"/>
      <c r="AM21" s="133"/>
      <c r="AN21" s="133"/>
      <c r="AO21" s="133"/>
      <c r="AP21" s="141"/>
      <c r="AQ21" s="141"/>
      <c r="AR21" s="141"/>
      <c r="AS21" s="134"/>
      <c r="AT21" s="134"/>
      <c r="AU21" s="134"/>
      <c r="AV21" s="134"/>
      <c r="AW21" s="141"/>
      <c r="AX21" s="134"/>
      <c r="AY21" s="134"/>
      <c r="AZ21" s="141"/>
      <c r="BA21" s="134"/>
      <c r="BB21" s="138"/>
      <c r="BC21" s="133"/>
      <c r="BD21" s="141"/>
      <c r="BE21" s="143"/>
      <c r="BF21" s="138"/>
      <c r="BG21" s="144"/>
      <c r="BH21" s="144"/>
      <c r="BI21" s="140"/>
      <c r="BJ21" s="141"/>
      <c r="BK21" s="141"/>
      <c r="BL21" s="141"/>
      <c r="BM21" s="141"/>
      <c r="BN21" s="141"/>
      <c r="BO21" s="141"/>
      <c r="BP21" s="141"/>
      <c r="BQ21" s="141"/>
      <c r="BR21" s="141"/>
      <c r="BS21" s="141"/>
      <c r="BT21" s="141"/>
      <c r="BU21" s="141"/>
      <c r="BV21" s="141"/>
      <c r="BW21" s="141"/>
      <c r="BX21" s="141"/>
      <c r="BY21" s="141"/>
      <c r="BZ21" s="141"/>
      <c r="CA21" s="141"/>
      <c r="CB21" s="141"/>
    </row>
    <row r="22" spans="1:80">
      <c r="A22" s="133" t="s">
        <v>568</v>
      </c>
      <c r="B22" s="134" t="s">
        <v>590</v>
      </c>
      <c r="C22" s="135" t="s">
        <v>577</v>
      </c>
      <c r="D22" s="136">
        <v>0.44791666666666669</v>
      </c>
      <c r="E22" s="137" t="s">
        <v>104</v>
      </c>
      <c r="F22" s="138"/>
      <c r="G22" s="139">
        <v>23</v>
      </c>
      <c r="H22" s="140">
        <v>18</v>
      </c>
      <c r="I22" s="141"/>
      <c r="J22" s="141"/>
      <c r="K22" s="152" t="s">
        <v>588</v>
      </c>
      <c r="L22" s="141">
        <v>0</v>
      </c>
      <c r="M22" s="133" t="s">
        <v>142</v>
      </c>
      <c r="N22" s="141"/>
      <c r="O22" s="139">
        <v>0</v>
      </c>
      <c r="P22" s="133"/>
      <c r="Q22" s="146"/>
      <c r="R22" s="133"/>
      <c r="S22" s="133"/>
      <c r="T22" s="133"/>
      <c r="U22" s="133"/>
      <c r="V22" s="141"/>
      <c r="W22" s="141"/>
      <c r="X22" s="141"/>
      <c r="Y22" s="147">
        <v>8</v>
      </c>
      <c r="Z22" s="147">
        <v>0.5</v>
      </c>
      <c r="AA22" s="134">
        <v>1.7</v>
      </c>
      <c r="AB22" s="134">
        <v>1</v>
      </c>
      <c r="AC22" s="147">
        <v>9.4</v>
      </c>
      <c r="AD22" s="138"/>
      <c r="AE22" s="143"/>
      <c r="AF22" s="138"/>
      <c r="AG22" s="133"/>
      <c r="AH22" s="133"/>
      <c r="AI22" s="134"/>
      <c r="AJ22" s="133"/>
      <c r="AK22" s="133"/>
      <c r="AL22" s="133"/>
      <c r="AM22" s="133"/>
      <c r="AN22" s="133"/>
      <c r="AO22" s="133"/>
      <c r="AP22" s="141"/>
      <c r="AQ22" s="141"/>
      <c r="AR22" s="141"/>
      <c r="AS22" s="134"/>
      <c r="AT22" s="149"/>
      <c r="AU22" s="134"/>
      <c r="AV22" s="134"/>
      <c r="AW22" s="141"/>
      <c r="AX22" s="134"/>
      <c r="AY22" s="134"/>
      <c r="AZ22" s="141"/>
      <c r="BA22" s="134"/>
      <c r="BB22" s="138"/>
      <c r="BC22" s="133"/>
      <c r="BD22" s="141"/>
      <c r="BE22" s="143"/>
      <c r="BF22" s="138"/>
      <c r="BG22" s="144"/>
      <c r="BH22" s="144"/>
      <c r="BI22" s="140"/>
      <c r="BJ22" s="141"/>
      <c r="BK22" s="141"/>
      <c r="BL22" s="141"/>
      <c r="BM22" s="141"/>
      <c r="BN22" s="141"/>
      <c r="BO22" s="141"/>
      <c r="BP22" s="141"/>
      <c r="BQ22" s="141"/>
      <c r="BR22" s="141"/>
      <c r="BS22" s="141"/>
      <c r="BT22" s="141"/>
      <c r="BU22" s="141"/>
      <c r="BV22" s="141"/>
      <c r="BW22" s="141"/>
      <c r="BX22" s="141"/>
      <c r="BY22" s="141"/>
      <c r="BZ22" s="141"/>
      <c r="CA22" s="141"/>
      <c r="CB22" s="141"/>
    </row>
    <row r="23" spans="1:80">
      <c r="A23" s="133" t="s">
        <v>568</v>
      </c>
      <c r="B23" s="134" t="s">
        <v>590</v>
      </c>
      <c r="C23" s="135" t="s">
        <v>603</v>
      </c>
      <c r="D23" s="136">
        <v>0.40972222222222227</v>
      </c>
      <c r="E23" s="137" t="s">
        <v>104</v>
      </c>
      <c r="F23" s="138"/>
      <c r="G23" s="139">
        <v>9</v>
      </c>
      <c r="H23" s="140">
        <v>12</v>
      </c>
      <c r="I23" s="141"/>
      <c r="J23" s="141"/>
      <c r="K23" s="141">
        <v>21</v>
      </c>
      <c r="L23" s="141">
        <v>0</v>
      </c>
      <c r="M23" s="133" t="s">
        <v>142</v>
      </c>
      <c r="N23" s="141"/>
      <c r="O23" s="139">
        <v>0</v>
      </c>
      <c r="P23" s="133"/>
      <c r="Q23" s="146" t="s">
        <v>106</v>
      </c>
      <c r="R23" s="133" t="s">
        <v>107</v>
      </c>
      <c r="S23" s="133"/>
      <c r="T23" s="133"/>
      <c r="U23" s="133"/>
      <c r="V23" s="141"/>
      <c r="W23" s="141"/>
      <c r="X23" s="141"/>
      <c r="Y23" s="147">
        <v>8.1</v>
      </c>
      <c r="Z23" s="134">
        <v>0.8</v>
      </c>
      <c r="AA23" s="134">
        <v>2.6</v>
      </c>
      <c r="AB23" s="134">
        <v>1</v>
      </c>
      <c r="AC23" s="147">
        <v>10.5</v>
      </c>
      <c r="AD23" s="138"/>
      <c r="AE23" s="143"/>
      <c r="AF23" s="138"/>
      <c r="AG23" s="133"/>
      <c r="AH23" s="133" t="s">
        <v>109</v>
      </c>
      <c r="AI23" s="134">
        <v>8.0000000000000002E-3</v>
      </c>
      <c r="AJ23" s="133" t="s">
        <v>585</v>
      </c>
      <c r="AK23" s="133" t="s">
        <v>109</v>
      </c>
      <c r="AL23" s="133" t="s">
        <v>114</v>
      </c>
      <c r="AM23" s="133" t="s">
        <v>594</v>
      </c>
      <c r="AN23" s="133"/>
      <c r="AO23" s="133" t="s">
        <v>208</v>
      </c>
      <c r="AP23" s="141"/>
      <c r="AQ23" s="141"/>
      <c r="AR23" s="141"/>
      <c r="AS23" s="134"/>
      <c r="AT23" s="134" t="s">
        <v>575</v>
      </c>
      <c r="AU23" s="134">
        <v>0.08</v>
      </c>
      <c r="AV23" s="147">
        <v>5</v>
      </c>
      <c r="AW23" s="141"/>
      <c r="AX23" s="134">
        <v>0.54</v>
      </c>
      <c r="AY23" s="134">
        <v>0.51</v>
      </c>
      <c r="AZ23" s="141"/>
      <c r="BA23" s="134">
        <v>19</v>
      </c>
      <c r="BB23" s="138"/>
      <c r="BC23" s="133"/>
      <c r="BD23" s="141"/>
      <c r="BE23" s="143"/>
      <c r="BF23" s="138"/>
      <c r="BG23" s="144"/>
      <c r="BH23" s="144"/>
      <c r="BI23" s="140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</row>
    <row r="24" spans="1:80">
      <c r="A24" s="133" t="s">
        <v>568</v>
      </c>
      <c r="B24" s="134" t="s">
        <v>590</v>
      </c>
      <c r="C24" s="135" t="s">
        <v>604</v>
      </c>
      <c r="D24" s="136">
        <v>0.41666666666666669</v>
      </c>
      <c r="E24" s="137" t="s">
        <v>104</v>
      </c>
      <c r="F24" s="138"/>
      <c r="G24" s="139">
        <v>10</v>
      </c>
      <c r="H24" s="140">
        <v>12</v>
      </c>
      <c r="I24" s="141"/>
      <c r="J24" s="141"/>
      <c r="K24" s="152" t="s">
        <v>588</v>
      </c>
      <c r="L24" s="141">
        <v>0</v>
      </c>
      <c r="M24" s="133" t="s">
        <v>142</v>
      </c>
      <c r="N24" s="141"/>
      <c r="O24" s="139">
        <v>0</v>
      </c>
      <c r="P24" s="133"/>
      <c r="Q24" s="146"/>
      <c r="R24" s="133"/>
      <c r="S24" s="133"/>
      <c r="T24" s="133"/>
      <c r="U24" s="133"/>
      <c r="V24" s="141"/>
      <c r="W24" s="141"/>
      <c r="X24" s="141"/>
      <c r="Y24" s="147">
        <v>7.8</v>
      </c>
      <c r="Z24" s="147">
        <v>1.3</v>
      </c>
      <c r="AA24" s="134">
        <v>2.4</v>
      </c>
      <c r="AB24" s="134" t="s">
        <v>248</v>
      </c>
      <c r="AC24" s="147">
        <v>10</v>
      </c>
      <c r="AD24" s="138"/>
      <c r="AE24" s="143"/>
      <c r="AF24" s="138"/>
      <c r="AG24" s="133"/>
      <c r="AH24" s="133"/>
      <c r="AI24" s="134"/>
      <c r="AJ24" s="133"/>
      <c r="AK24" s="133"/>
      <c r="AL24" s="133"/>
      <c r="AM24" s="133"/>
      <c r="AN24" s="133"/>
      <c r="AO24" s="133"/>
      <c r="AP24" s="141"/>
      <c r="AQ24" s="141"/>
      <c r="AR24" s="141"/>
      <c r="AS24" s="134"/>
      <c r="AT24" s="134"/>
      <c r="AU24" s="134"/>
      <c r="AV24" s="134"/>
      <c r="AW24" s="141"/>
      <c r="AX24" s="134"/>
      <c r="AY24" s="134"/>
      <c r="AZ24" s="141"/>
      <c r="BA24" s="134"/>
      <c r="BB24" s="138"/>
      <c r="BC24" s="133"/>
      <c r="BD24" s="141"/>
      <c r="BE24" s="143"/>
      <c r="BF24" s="138"/>
      <c r="BG24" s="144"/>
      <c r="BH24" s="144"/>
      <c r="BI24" s="140"/>
      <c r="BJ24" s="141"/>
      <c r="BK24" s="141"/>
      <c r="BL24" s="141"/>
      <c r="BM24" s="141"/>
      <c r="BN24" s="141"/>
      <c r="BO24" s="141"/>
      <c r="BP24" s="141"/>
      <c r="BQ24" s="141"/>
      <c r="BR24" s="141"/>
      <c r="BS24" s="141"/>
      <c r="BT24" s="141"/>
      <c r="BU24" s="141"/>
      <c r="BV24" s="141"/>
      <c r="BW24" s="141"/>
      <c r="BX24" s="141"/>
      <c r="BY24" s="141"/>
      <c r="BZ24" s="141"/>
      <c r="CA24" s="141"/>
      <c r="CB24" s="141"/>
    </row>
    <row r="25" spans="1:80">
      <c r="A25" s="133" t="s">
        <v>568</v>
      </c>
      <c r="B25" s="134" t="s">
        <v>590</v>
      </c>
      <c r="C25" s="135" t="s">
        <v>578</v>
      </c>
      <c r="D25" s="136">
        <v>0.42708333333333331</v>
      </c>
      <c r="E25" s="137" t="s">
        <v>104</v>
      </c>
      <c r="F25" s="138"/>
      <c r="G25" s="139">
        <v>10</v>
      </c>
      <c r="H25" s="140">
        <v>13</v>
      </c>
      <c r="I25" s="141"/>
      <c r="J25" s="141"/>
      <c r="K25" s="152" t="s">
        <v>588</v>
      </c>
      <c r="L25" s="141">
        <v>0</v>
      </c>
      <c r="M25" s="133" t="s">
        <v>142</v>
      </c>
      <c r="N25" s="141"/>
      <c r="O25" s="139">
        <v>0</v>
      </c>
      <c r="P25" s="133"/>
      <c r="Q25" s="146"/>
      <c r="R25" s="133"/>
      <c r="S25" s="133"/>
      <c r="T25" s="133"/>
      <c r="U25" s="133"/>
      <c r="V25" s="141"/>
      <c r="W25" s="141"/>
      <c r="X25" s="141"/>
      <c r="Y25" s="147">
        <v>7.9</v>
      </c>
      <c r="Z25" s="134">
        <v>1.1000000000000001</v>
      </c>
      <c r="AA25" s="134">
        <v>2.5</v>
      </c>
      <c r="AB25" s="134">
        <v>1</v>
      </c>
      <c r="AC25" s="147">
        <v>9.8000000000000007</v>
      </c>
      <c r="AD25" s="138"/>
      <c r="AE25" s="143"/>
      <c r="AF25" s="138"/>
      <c r="AG25" s="133"/>
      <c r="AH25" s="133"/>
      <c r="AI25" s="134"/>
      <c r="AJ25" s="133"/>
      <c r="AK25" s="133"/>
      <c r="AL25" s="133"/>
      <c r="AM25" s="133"/>
      <c r="AN25" s="133"/>
      <c r="AO25" s="133"/>
      <c r="AP25" s="141"/>
      <c r="AQ25" s="141"/>
      <c r="AR25" s="141"/>
      <c r="AS25" s="134"/>
      <c r="AT25" s="134"/>
      <c r="AU25" s="134"/>
      <c r="AV25" s="134"/>
      <c r="AW25" s="141"/>
      <c r="AX25" s="134"/>
      <c r="AY25" s="134"/>
      <c r="AZ25" s="141"/>
      <c r="BA25" s="134"/>
      <c r="BB25" s="138"/>
      <c r="BC25" s="133"/>
      <c r="BD25" s="141"/>
      <c r="BE25" s="143"/>
      <c r="BF25" s="138"/>
      <c r="BG25" s="144"/>
      <c r="BH25" s="144"/>
      <c r="BI25" s="140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</row>
    <row r="26" spans="1:80">
      <c r="A26" s="133" t="s">
        <v>568</v>
      </c>
      <c r="B26" s="134" t="s">
        <v>590</v>
      </c>
      <c r="C26" s="135" t="s">
        <v>605</v>
      </c>
      <c r="D26" s="136">
        <v>0.41319444444444442</v>
      </c>
      <c r="E26" s="137" t="s">
        <v>104</v>
      </c>
      <c r="F26" s="138"/>
      <c r="G26" s="139">
        <v>14</v>
      </c>
      <c r="H26" s="140">
        <v>14.5</v>
      </c>
      <c r="I26" s="141"/>
      <c r="J26" s="141"/>
      <c r="K26" s="152" t="s">
        <v>588</v>
      </c>
      <c r="L26" s="141">
        <v>0</v>
      </c>
      <c r="M26" s="133" t="s">
        <v>142</v>
      </c>
      <c r="N26" s="141"/>
      <c r="O26" s="139">
        <v>0</v>
      </c>
      <c r="P26" s="133" t="s">
        <v>584</v>
      </c>
      <c r="Q26" s="146" t="s">
        <v>106</v>
      </c>
      <c r="R26" s="133" t="s">
        <v>107</v>
      </c>
      <c r="S26" s="133" t="s">
        <v>114</v>
      </c>
      <c r="T26" s="133" t="s">
        <v>107</v>
      </c>
      <c r="U26" s="133" t="s">
        <v>110</v>
      </c>
      <c r="V26" s="141"/>
      <c r="W26" s="141"/>
      <c r="X26" s="141" t="s">
        <v>295</v>
      </c>
      <c r="Y26" s="147">
        <v>8</v>
      </c>
      <c r="Z26" s="134">
        <v>0.9</v>
      </c>
      <c r="AA26" s="134">
        <v>3.1</v>
      </c>
      <c r="AB26" s="134">
        <v>1</v>
      </c>
      <c r="AC26" s="147">
        <v>10.199999999999999</v>
      </c>
      <c r="AD26" s="138"/>
      <c r="AE26" s="143"/>
      <c r="AF26" s="138"/>
      <c r="AG26" s="133" t="s">
        <v>566</v>
      </c>
      <c r="AH26" s="133" t="s">
        <v>109</v>
      </c>
      <c r="AI26" s="134">
        <v>7.0000000000000001E-3</v>
      </c>
      <c r="AJ26" s="133" t="s">
        <v>114</v>
      </c>
      <c r="AK26" s="133" t="s">
        <v>109</v>
      </c>
      <c r="AL26" s="133" t="s">
        <v>114</v>
      </c>
      <c r="AM26" s="133" t="s">
        <v>101</v>
      </c>
      <c r="AN26" s="133" t="s">
        <v>600</v>
      </c>
      <c r="AO26" s="133" t="s">
        <v>208</v>
      </c>
      <c r="AP26" s="141"/>
      <c r="AQ26" s="141"/>
      <c r="AR26" s="141"/>
      <c r="AS26" s="134">
        <v>4.3</v>
      </c>
      <c r="AT26" s="134">
        <v>0.18</v>
      </c>
      <c r="AU26" s="134" t="s">
        <v>576</v>
      </c>
      <c r="AV26" s="134">
        <v>4.0999999999999996</v>
      </c>
      <c r="AW26" s="141"/>
      <c r="AX26" s="134">
        <v>0.39</v>
      </c>
      <c r="AY26" s="134">
        <v>0.35</v>
      </c>
      <c r="AZ26" s="141"/>
      <c r="BA26" s="134">
        <v>17</v>
      </c>
      <c r="BB26" s="138"/>
      <c r="BC26" s="133" t="s">
        <v>601</v>
      </c>
      <c r="BD26" s="141"/>
      <c r="BE26" s="143"/>
      <c r="BF26" s="138"/>
      <c r="BG26" s="144"/>
      <c r="BH26" s="144"/>
      <c r="BI26" s="140"/>
      <c r="BJ26" s="141"/>
      <c r="BK26" s="141"/>
      <c r="BL26" s="141" t="s">
        <v>308</v>
      </c>
      <c r="BM26" s="141">
        <v>0.02</v>
      </c>
      <c r="BN26" s="141"/>
      <c r="BO26" s="141"/>
      <c r="BP26" s="141"/>
      <c r="BQ26" s="141"/>
      <c r="BR26" s="141"/>
      <c r="BS26" s="141"/>
      <c r="BT26" s="141"/>
      <c r="BU26" s="141"/>
      <c r="BV26" s="141"/>
      <c r="BW26" s="141"/>
      <c r="BX26" s="141"/>
      <c r="BY26" s="141"/>
      <c r="BZ26" s="141"/>
      <c r="CA26" s="141"/>
      <c r="CB26" s="141"/>
    </row>
    <row r="27" spans="1:80">
      <c r="A27" s="133" t="s">
        <v>568</v>
      </c>
      <c r="B27" s="134" t="s">
        <v>606</v>
      </c>
      <c r="C27" s="135" t="s">
        <v>607</v>
      </c>
      <c r="D27" s="136">
        <v>0.4375</v>
      </c>
      <c r="E27" s="137" t="s">
        <v>104</v>
      </c>
      <c r="F27" s="138"/>
      <c r="G27" s="139">
        <v>20</v>
      </c>
      <c r="H27" s="140">
        <v>19</v>
      </c>
      <c r="I27" s="141"/>
      <c r="J27" s="141"/>
      <c r="K27" s="152" t="s">
        <v>588</v>
      </c>
      <c r="L27" s="141">
        <v>0</v>
      </c>
      <c r="M27" s="133" t="s">
        <v>142</v>
      </c>
      <c r="N27" s="141"/>
      <c r="O27" s="139">
        <v>0</v>
      </c>
      <c r="P27" s="133"/>
      <c r="Q27" s="146"/>
      <c r="R27" s="133"/>
      <c r="S27" s="133"/>
      <c r="T27" s="133"/>
      <c r="U27" s="133"/>
      <c r="V27" s="141"/>
      <c r="W27" s="141"/>
      <c r="X27" s="141"/>
      <c r="Y27" s="147">
        <v>8</v>
      </c>
      <c r="Z27" s="134">
        <v>0.5</v>
      </c>
      <c r="AA27" s="134">
        <v>2.5</v>
      </c>
      <c r="AB27" s="134">
        <v>1</v>
      </c>
      <c r="AC27" s="147">
        <v>8.3000000000000007</v>
      </c>
      <c r="AD27" s="138"/>
      <c r="AE27" s="143"/>
      <c r="AF27" s="138"/>
      <c r="AG27" s="133"/>
      <c r="AH27" s="133"/>
      <c r="AI27" s="134"/>
      <c r="AJ27" s="133"/>
      <c r="AK27" s="133"/>
      <c r="AL27" s="133"/>
      <c r="AM27" s="133"/>
      <c r="AN27" s="133"/>
      <c r="AO27" s="133"/>
      <c r="AP27" s="141"/>
      <c r="AQ27" s="141"/>
      <c r="AR27" s="141"/>
      <c r="AS27" s="134"/>
      <c r="AT27" s="134"/>
      <c r="AU27" s="134"/>
      <c r="AV27" s="134"/>
      <c r="AW27" s="141"/>
      <c r="AX27" s="134"/>
      <c r="AY27" s="134"/>
      <c r="AZ27" s="141"/>
      <c r="BA27" s="134"/>
      <c r="BB27" s="138"/>
      <c r="BC27" s="133"/>
      <c r="BD27" s="141"/>
      <c r="BE27" s="143"/>
      <c r="BF27" s="138"/>
      <c r="BG27" s="144"/>
      <c r="BH27" s="144"/>
      <c r="BI27" s="140"/>
      <c r="BJ27" s="141"/>
      <c r="BK27" s="141"/>
      <c r="BL27" s="141"/>
      <c r="BM27" s="141"/>
      <c r="BN27" s="141"/>
      <c r="BO27" s="141"/>
      <c r="BP27" s="141"/>
      <c r="BQ27" s="141"/>
      <c r="BR27" s="141"/>
      <c r="BS27" s="141"/>
      <c r="BT27" s="141"/>
      <c r="BU27" s="141"/>
      <c r="BV27" s="141"/>
      <c r="BW27" s="141"/>
      <c r="BX27" s="141"/>
      <c r="BY27" s="141"/>
      <c r="BZ27" s="141"/>
      <c r="CA27" s="141"/>
      <c r="CB27" s="141"/>
    </row>
    <row r="28" spans="1:80">
      <c r="A28" s="133" t="s">
        <v>568</v>
      </c>
      <c r="B28" s="134" t="s">
        <v>606</v>
      </c>
      <c r="C28" s="135" t="s">
        <v>581</v>
      </c>
      <c r="D28" s="136">
        <v>0.43055555555555558</v>
      </c>
      <c r="E28" s="137" t="s">
        <v>99</v>
      </c>
      <c r="F28" s="138"/>
      <c r="G28" s="139">
        <v>23</v>
      </c>
      <c r="H28" s="140">
        <v>22</v>
      </c>
      <c r="I28" s="141"/>
      <c r="J28" s="141"/>
      <c r="K28" s="152" t="s">
        <v>588</v>
      </c>
      <c r="L28" s="141">
        <v>0</v>
      </c>
      <c r="M28" s="133" t="s">
        <v>142</v>
      </c>
      <c r="N28" s="141"/>
      <c r="O28" s="139">
        <v>0</v>
      </c>
      <c r="P28" s="133"/>
      <c r="Q28" s="146"/>
      <c r="R28" s="133"/>
      <c r="S28" s="133"/>
      <c r="T28" s="133"/>
      <c r="U28" s="133"/>
      <c r="V28" s="141"/>
      <c r="W28" s="141"/>
      <c r="X28" s="141"/>
      <c r="Y28" s="147">
        <v>8</v>
      </c>
      <c r="Z28" s="134">
        <v>0.4</v>
      </c>
      <c r="AA28" s="134">
        <v>2.2000000000000002</v>
      </c>
      <c r="AB28" s="134">
        <v>1</v>
      </c>
      <c r="AC28" s="147">
        <v>8.9</v>
      </c>
      <c r="AD28" s="138"/>
      <c r="AE28" s="143"/>
      <c r="AF28" s="138"/>
      <c r="AG28" s="133"/>
      <c r="AH28" s="133"/>
      <c r="AI28" s="134"/>
      <c r="AJ28" s="133"/>
      <c r="AK28" s="133"/>
      <c r="AL28" s="133"/>
      <c r="AM28" s="133"/>
      <c r="AN28" s="133"/>
      <c r="AO28" s="133"/>
      <c r="AP28" s="141"/>
      <c r="AQ28" s="141"/>
      <c r="AR28" s="141"/>
      <c r="AS28" s="134"/>
      <c r="AT28" s="134"/>
      <c r="AU28" s="134"/>
      <c r="AV28" s="134"/>
      <c r="AW28" s="141"/>
      <c r="AX28" s="134"/>
      <c r="AY28" s="134"/>
      <c r="AZ28" s="141"/>
      <c r="BA28" s="134"/>
      <c r="BB28" s="138"/>
      <c r="BC28" s="133"/>
      <c r="BD28" s="141"/>
      <c r="BE28" s="143"/>
      <c r="BF28" s="138"/>
      <c r="BG28" s="144"/>
      <c r="BH28" s="144"/>
      <c r="BI28" s="140"/>
      <c r="BJ28" s="141"/>
      <c r="BK28" s="141"/>
      <c r="BL28" s="141"/>
      <c r="BM28" s="141"/>
      <c r="BN28" s="141"/>
      <c r="BO28" s="141"/>
      <c r="BP28" s="141"/>
      <c r="BQ28" s="141"/>
      <c r="BR28" s="141"/>
      <c r="BS28" s="141"/>
      <c r="BT28" s="141"/>
      <c r="BU28" s="141"/>
      <c r="BV28" s="141"/>
      <c r="BW28" s="141"/>
      <c r="BX28" s="141"/>
      <c r="BY28" s="141"/>
      <c r="BZ28" s="141"/>
      <c r="CA28" s="141"/>
      <c r="CB28" s="141"/>
    </row>
    <row r="29" spans="1:80">
      <c r="A29" s="133" t="s">
        <v>568</v>
      </c>
      <c r="B29" s="134" t="s">
        <v>606</v>
      </c>
      <c r="C29" s="135" t="s">
        <v>592</v>
      </c>
      <c r="D29" s="136">
        <v>0.38541666666666669</v>
      </c>
      <c r="E29" s="137" t="s">
        <v>104</v>
      </c>
      <c r="F29" s="138"/>
      <c r="G29" s="139">
        <v>25</v>
      </c>
      <c r="H29" s="140">
        <v>22</v>
      </c>
      <c r="I29" s="141"/>
      <c r="J29" s="141"/>
      <c r="K29" s="152" t="s">
        <v>588</v>
      </c>
      <c r="L29" s="141">
        <v>0</v>
      </c>
      <c r="M29" s="133" t="s">
        <v>142</v>
      </c>
      <c r="N29" s="141"/>
      <c r="O29" s="139">
        <v>0</v>
      </c>
      <c r="P29" s="133"/>
      <c r="Q29" s="146" t="s">
        <v>106</v>
      </c>
      <c r="R29" s="133" t="s">
        <v>107</v>
      </c>
      <c r="S29" s="133"/>
      <c r="T29" s="133"/>
      <c r="U29" s="133"/>
      <c r="V29" s="141"/>
      <c r="W29" s="141"/>
      <c r="X29" s="141"/>
      <c r="Y29" s="147">
        <v>8.6</v>
      </c>
      <c r="Z29" s="134">
        <v>0.9</v>
      </c>
      <c r="AA29" s="134">
        <v>2.1</v>
      </c>
      <c r="AB29" s="134" t="s">
        <v>248</v>
      </c>
      <c r="AC29" s="147">
        <v>11</v>
      </c>
      <c r="AD29" s="138"/>
      <c r="AE29" s="143"/>
      <c r="AF29" s="138"/>
      <c r="AG29" s="133"/>
      <c r="AH29" s="133" t="s">
        <v>109</v>
      </c>
      <c r="AI29" s="134">
        <v>2E-3</v>
      </c>
      <c r="AJ29" s="133" t="s">
        <v>114</v>
      </c>
      <c r="AK29" s="133" t="s">
        <v>109</v>
      </c>
      <c r="AL29" s="133" t="s">
        <v>114</v>
      </c>
      <c r="AM29" s="133" t="s">
        <v>594</v>
      </c>
      <c r="AN29" s="133"/>
      <c r="AO29" s="133" t="s">
        <v>208</v>
      </c>
      <c r="AP29" s="141"/>
      <c r="AQ29" s="141"/>
      <c r="AR29" s="141"/>
      <c r="AS29" s="134"/>
      <c r="AT29" s="134" t="s">
        <v>575</v>
      </c>
      <c r="AU29" s="134" t="s">
        <v>589</v>
      </c>
      <c r="AV29" s="134">
        <v>4.4000000000000004</v>
      </c>
      <c r="AW29" s="141"/>
      <c r="AX29" s="134">
        <v>0.32</v>
      </c>
      <c r="AY29" s="134">
        <v>0.27</v>
      </c>
      <c r="AZ29" s="141"/>
      <c r="BA29" s="134">
        <v>19</v>
      </c>
      <c r="BB29" s="138"/>
      <c r="BC29" s="133"/>
      <c r="BD29" s="141"/>
      <c r="BE29" s="143"/>
      <c r="BF29" s="138"/>
      <c r="BG29" s="144"/>
      <c r="BH29" s="144"/>
      <c r="BI29" s="140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</row>
    <row r="30" spans="1:80">
      <c r="A30" s="133" t="s">
        <v>568</v>
      </c>
      <c r="B30" s="134" t="s">
        <v>606</v>
      </c>
      <c r="C30" s="135" t="s">
        <v>595</v>
      </c>
      <c r="D30" s="136">
        <v>0.43055555555555558</v>
      </c>
      <c r="E30" s="137" t="s">
        <v>104</v>
      </c>
      <c r="F30" s="138"/>
      <c r="G30" s="139">
        <v>33</v>
      </c>
      <c r="H30" s="140">
        <v>28.5</v>
      </c>
      <c r="I30" s="141"/>
      <c r="J30" s="141"/>
      <c r="K30" s="152" t="s">
        <v>588</v>
      </c>
      <c r="L30" s="141">
        <v>0</v>
      </c>
      <c r="M30" s="133" t="s">
        <v>142</v>
      </c>
      <c r="N30" s="141"/>
      <c r="O30" s="139">
        <v>0</v>
      </c>
      <c r="P30" s="133"/>
      <c r="Q30" s="146"/>
      <c r="R30" s="133"/>
      <c r="S30" s="133"/>
      <c r="T30" s="133"/>
      <c r="U30" s="133"/>
      <c r="V30" s="141"/>
      <c r="W30" s="141"/>
      <c r="X30" s="141"/>
      <c r="Y30" s="147">
        <v>8.5</v>
      </c>
      <c r="Z30" s="134">
        <v>0.4</v>
      </c>
      <c r="AA30" s="134">
        <v>2.2999999999999998</v>
      </c>
      <c r="AB30" s="134" t="s">
        <v>479</v>
      </c>
      <c r="AC30" s="147">
        <v>10.5</v>
      </c>
      <c r="AD30" s="138"/>
      <c r="AE30" s="143"/>
      <c r="AF30" s="138"/>
      <c r="AG30" s="133"/>
      <c r="AH30" s="133"/>
      <c r="AI30" s="134"/>
      <c r="AJ30" s="133"/>
      <c r="AK30" s="133"/>
      <c r="AL30" s="133"/>
      <c r="AM30" s="133"/>
      <c r="AN30" s="133"/>
      <c r="AO30" s="133"/>
      <c r="AP30" s="141"/>
      <c r="AQ30" s="141"/>
      <c r="AR30" s="141"/>
      <c r="AS30" s="134"/>
      <c r="AT30" s="134"/>
      <c r="AU30" s="134"/>
      <c r="AV30" s="134"/>
      <c r="AW30" s="141"/>
      <c r="AX30" s="134"/>
      <c r="AY30" s="134"/>
      <c r="AZ30" s="141"/>
      <c r="BA30" s="134"/>
      <c r="BB30" s="138"/>
      <c r="BC30" s="133"/>
      <c r="BD30" s="141"/>
      <c r="BE30" s="143"/>
      <c r="BF30" s="138"/>
      <c r="BG30" s="144"/>
      <c r="BH30" s="144"/>
      <c r="BI30" s="140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</row>
    <row r="31" spans="1:80">
      <c r="A31" s="133" t="s">
        <v>568</v>
      </c>
      <c r="B31" s="134" t="s">
        <v>606</v>
      </c>
      <c r="C31" s="135" t="s">
        <v>572</v>
      </c>
      <c r="D31" s="136">
        <v>0.4236111111111111</v>
      </c>
      <c r="E31" s="137" t="s">
        <v>99</v>
      </c>
      <c r="F31" s="138"/>
      <c r="G31" s="139">
        <v>32</v>
      </c>
      <c r="H31" s="140">
        <v>27</v>
      </c>
      <c r="I31" s="141"/>
      <c r="J31" s="141"/>
      <c r="K31" s="152" t="s">
        <v>588</v>
      </c>
      <c r="L31" s="141">
        <v>0</v>
      </c>
      <c r="M31" s="133" t="s">
        <v>142</v>
      </c>
      <c r="N31" s="141"/>
      <c r="O31" s="139">
        <v>0</v>
      </c>
      <c r="P31" s="133"/>
      <c r="Q31" s="146"/>
      <c r="R31" s="133"/>
      <c r="S31" s="133"/>
      <c r="T31" s="133"/>
      <c r="U31" s="133"/>
      <c r="V31" s="141"/>
      <c r="W31" s="141"/>
      <c r="X31" s="141"/>
      <c r="Y31" s="147">
        <v>8.3000000000000007</v>
      </c>
      <c r="Z31" s="134">
        <v>0.3</v>
      </c>
      <c r="AA31" s="134">
        <v>1.4</v>
      </c>
      <c r="AB31" s="134">
        <v>1</v>
      </c>
      <c r="AC31" s="147">
        <v>8.9</v>
      </c>
      <c r="AD31" s="138"/>
      <c r="AE31" s="143"/>
      <c r="AF31" s="138"/>
      <c r="AG31" s="133"/>
      <c r="AH31" s="133"/>
      <c r="AI31" s="134"/>
      <c r="AJ31" s="133"/>
      <c r="AK31" s="133"/>
      <c r="AL31" s="133"/>
      <c r="AM31" s="133"/>
      <c r="AN31" s="133"/>
      <c r="AO31" s="133"/>
      <c r="AP31" s="141"/>
      <c r="AQ31" s="141"/>
      <c r="AR31" s="141"/>
      <c r="AS31" s="134"/>
      <c r="AT31" s="134"/>
      <c r="AU31" s="134"/>
      <c r="AV31" s="134"/>
      <c r="AW31" s="141"/>
      <c r="AX31" s="134"/>
      <c r="AY31" s="134"/>
      <c r="AZ31" s="141"/>
      <c r="BA31" s="134"/>
      <c r="BB31" s="138"/>
      <c r="BC31" s="133"/>
      <c r="BD31" s="141"/>
      <c r="BE31" s="143"/>
      <c r="BF31" s="138"/>
      <c r="BG31" s="144"/>
      <c r="BH31" s="144"/>
      <c r="BI31" s="140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</row>
    <row r="32" spans="1:80">
      <c r="A32" s="133" t="s">
        <v>568</v>
      </c>
      <c r="B32" s="134" t="s">
        <v>606</v>
      </c>
      <c r="C32" s="135" t="s">
        <v>599</v>
      </c>
      <c r="D32" s="136">
        <v>0.3923611111111111</v>
      </c>
      <c r="E32" s="137" t="s">
        <v>99</v>
      </c>
      <c r="F32" s="138"/>
      <c r="G32" s="139">
        <v>25</v>
      </c>
      <c r="H32" s="140">
        <v>23</v>
      </c>
      <c r="I32" s="141"/>
      <c r="J32" s="141"/>
      <c r="K32" s="152" t="s">
        <v>588</v>
      </c>
      <c r="L32" s="141">
        <v>0</v>
      </c>
      <c r="M32" s="133" t="s">
        <v>142</v>
      </c>
      <c r="N32" s="141"/>
      <c r="O32" s="139">
        <v>0</v>
      </c>
      <c r="P32" s="133" t="s">
        <v>584</v>
      </c>
      <c r="Q32" s="146" t="s">
        <v>106</v>
      </c>
      <c r="R32" s="133" t="s">
        <v>107</v>
      </c>
      <c r="S32" s="133" t="s">
        <v>114</v>
      </c>
      <c r="T32" s="133" t="s">
        <v>107</v>
      </c>
      <c r="U32" s="133" t="s">
        <v>110</v>
      </c>
      <c r="V32" s="141"/>
      <c r="W32" s="141"/>
      <c r="X32" s="141" t="s">
        <v>295</v>
      </c>
      <c r="Y32" s="147">
        <v>8.1</v>
      </c>
      <c r="Z32" s="134">
        <v>0.5</v>
      </c>
      <c r="AA32" s="134">
        <v>1.3</v>
      </c>
      <c r="AB32" s="134" t="s">
        <v>248</v>
      </c>
      <c r="AC32" s="147">
        <v>8.1999999999999993</v>
      </c>
      <c r="AD32" s="138"/>
      <c r="AE32" s="143"/>
      <c r="AF32" s="138"/>
      <c r="AG32" s="133" t="s">
        <v>566</v>
      </c>
      <c r="AH32" s="133" t="s">
        <v>109</v>
      </c>
      <c r="AI32" s="134">
        <v>2E-3</v>
      </c>
      <c r="AJ32" s="133" t="s">
        <v>114</v>
      </c>
      <c r="AK32" s="133" t="s">
        <v>109</v>
      </c>
      <c r="AL32" s="133" t="s">
        <v>114</v>
      </c>
      <c r="AM32" s="133" t="s">
        <v>594</v>
      </c>
      <c r="AN32" s="133" t="s">
        <v>107</v>
      </c>
      <c r="AO32" s="133" t="s">
        <v>208</v>
      </c>
      <c r="AP32" s="141"/>
      <c r="AQ32" s="141"/>
      <c r="AR32" s="141"/>
      <c r="AS32" s="147">
        <v>4.4000000000000004</v>
      </c>
      <c r="AT32" s="134" t="s">
        <v>575</v>
      </c>
      <c r="AU32" s="134" t="s">
        <v>576</v>
      </c>
      <c r="AV32" s="147">
        <v>4.2</v>
      </c>
      <c r="AW32" s="141"/>
      <c r="AX32" s="149">
        <v>0.3</v>
      </c>
      <c r="AY32" s="149">
        <v>0.3</v>
      </c>
      <c r="AZ32" s="141"/>
      <c r="BA32" s="134">
        <v>16</v>
      </c>
      <c r="BB32" s="138"/>
      <c r="BC32" s="133" t="s">
        <v>601</v>
      </c>
      <c r="BD32" s="141"/>
      <c r="BE32" s="143"/>
      <c r="BF32" s="138"/>
      <c r="BG32" s="144"/>
      <c r="BH32" s="144"/>
      <c r="BI32" s="140"/>
      <c r="BJ32" s="141"/>
      <c r="BK32" s="141"/>
      <c r="BL32" s="141" t="s">
        <v>308</v>
      </c>
      <c r="BM32" s="141">
        <v>0.02</v>
      </c>
      <c r="BN32" s="141"/>
      <c r="BO32" s="141"/>
      <c r="BP32" s="141"/>
      <c r="BQ32" s="141"/>
      <c r="BR32" s="141"/>
      <c r="BS32" s="141"/>
      <c r="BT32" s="141"/>
      <c r="BU32" s="141"/>
      <c r="BV32" s="141"/>
      <c r="BW32" s="141"/>
      <c r="BX32" s="141"/>
      <c r="BY32" s="141"/>
      <c r="BZ32" s="141"/>
      <c r="CA32" s="141"/>
      <c r="CB32" s="141"/>
    </row>
    <row r="33" spans="1:80">
      <c r="A33" s="133" t="s">
        <v>568</v>
      </c>
      <c r="B33" s="134" t="s">
        <v>606</v>
      </c>
      <c r="C33" s="135" t="s">
        <v>602</v>
      </c>
      <c r="D33" s="136">
        <v>0.4236111111111111</v>
      </c>
      <c r="E33" s="137" t="s">
        <v>104</v>
      </c>
      <c r="F33" s="138"/>
      <c r="G33" s="139">
        <v>28</v>
      </c>
      <c r="H33" s="140">
        <v>22</v>
      </c>
      <c r="I33" s="141"/>
      <c r="J33" s="141"/>
      <c r="K33" s="152" t="s">
        <v>588</v>
      </c>
      <c r="L33" s="141">
        <v>0</v>
      </c>
      <c r="M33" s="133" t="s">
        <v>142</v>
      </c>
      <c r="N33" s="141"/>
      <c r="O33" s="139">
        <v>0</v>
      </c>
      <c r="P33" s="133"/>
      <c r="Q33" s="146"/>
      <c r="R33" s="133"/>
      <c r="S33" s="133"/>
      <c r="T33" s="133"/>
      <c r="U33" s="133"/>
      <c r="V33" s="141"/>
      <c r="W33" s="141"/>
      <c r="X33" s="141"/>
      <c r="Y33" s="147">
        <v>8</v>
      </c>
      <c r="Z33" s="134">
        <v>0.5</v>
      </c>
      <c r="AA33" s="134">
        <v>1.8</v>
      </c>
      <c r="AB33" s="134" t="s">
        <v>479</v>
      </c>
      <c r="AC33" s="147">
        <v>9</v>
      </c>
      <c r="AD33" s="138"/>
      <c r="AE33" s="143"/>
      <c r="AF33" s="138"/>
      <c r="AG33" s="133"/>
      <c r="AH33" s="133"/>
      <c r="AI33" s="134"/>
      <c r="AJ33" s="133"/>
      <c r="AK33" s="133"/>
      <c r="AL33" s="133"/>
      <c r="AM33" s="133"/>
      <c r="AN33" s="133"/>
      <c r="AO33" s="133"/>
      <c r="AP33" s="141"/>
      <c r="AQ33" s="141"/>
      <c r="AR33" s="141"/>
      <c r="AS33" s="134"/>
      <c r="AT33" s="134"/>
      <c r="AU33" s="134"/>
      <c r="AV33" s="134"/>
      <c r="AW33" s="141"/>
      <c r="AX33" s="134"/>
      <c r="AY33" s="134"/>
      <c r="AZ33" s="141"/>
      <c r="BA33" s="134"/>
      <c r="BB33" s="138"/>
      <c r="BC33" s="133"/>
      <c r="BD33" s="141"/>
      <c r="BE33" s="143"/>
      <c r="BF33" s="138"/>
      <c r="BG33" s="144"/>
      <c r="BH33" s="144"/>
      <c r="BI33" s="140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</row>
    <row r="34" spans="1:80">
      <c r="A34" s="133" t="s">
        <v>568</v>
      </c>
      <c r="B34" s="134" t="s">
        <v>606</v>
      </c>
      <c r="C34" s="135" t="s">
        <v>577</v>
      </c>
      <c r="D34" s="136">
        <v>0.4236111111111111</v>
      </c>
      <c r="E34" s="137" t="s">
        <v>104</v>
      </c>
      <c r="F34" s="138"/>
      <c r="G34" s="139">
        <v>23</v>
      </c>
      <c r="H34" s="140">
        <v>18.5</v>
      </c>
      <c r="I34" s="141"/>
      <c r="J34" s="141"/>
      <c r="K34" s="152">
        <v>25</v>
      </c>
      <c r="L34" s="141">
        <v>0</v>
      </c>
      <c r="M34" s="133" t="s">
        <v>142</v>
      </c>
      <c r="N34" s="141"/>
      <c r="O34" s="139">
        <v>0</v>
      </c>
      <c r="P34" s="133"/>
      <c r="Q34" s="146"/>
      <c r="R34" s="133"/>
      <c r="S34" s="133"/>
      <c r="T34" s="133"/>
      <c r="U34" s="133"/>
      <c r="V34" s="141"/>
      <c r="W34" s="141"/>
      <c r="X34" s="141"/>
      <c r="Y34" s="147">
        <v>8</v>
      </c>
      <c r="Z34" s="134">
        <v>0.4</v>
      </c>
      <c r="AA34" s="147">
        <v>1.6</v>
      </c>
      <c r="AB34" s="134">
        <v>1</v>
      </c>
      <c r="AC34" s="147">
        <v>9.1999999999999993</v>
      </c>
      <c r="AD34" s="138"/>
      <c r="AE34" s="143"/>
      <c r="AF34" s="138"/>
      <c r="AG34" s="133"/>
      <c r="AH34" s="133"/>
      <c r="AI34" s="134"/>
      <c r="AJ34" s="133"/>
      <c r="AK34" s="133"/>
      <c r="AL34" s="133"/>
      <c r="AM34" s="133"/>
      <c r="AN34" s="133"/>
      <c r="AO34" s="133"/>
      <c r="AP34" s="141"/>
      <c r="AQ34" s="141"/>
      <c r="AR34" s="141"/>
      <c r="AS34" s="134"/>
      <c r="AT34" s="134"/>
      <c r="AU34" s="134"/>
      <c r="AV34" s="134"/>
      <c r="AW34" s="141"/>
      <c r="AX34" s="134"/>
      <c r="AY34" s="134"/>
      <c r="AZ34" s="141"/>
      <c r="BA34" s="134"/>
      <c r="BB34" s="138"/>
      <c r="BC34" s="133"/>
      <c r="BD34" s="141"/>
      <c r="BE34" s="143"/>
      <c r="BF34" s="138"/>
      <c r="BG34" s="144"/>
      <c r="BH34" s="144"/>
      <c r="BI34" s="140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1"/>
      <c r="CB34" s="141"/>
    </row>
    <row r="35" spans="1:80">
      <c r="A35" s="133" t="s">
        <v>568</v>
      </c>
      <c r="B35" s="134" t="s">
        <v>606</v>
      </c>
      <c r="C35" s="135" t="s">
        <v>603</v>
      </c>
      <c r="D35" s="136">
        <v>0.3923611111111111</v>
      </c>
      <c r="E35" s="137" t="s">
        <v>104</v>
      </c>
      <c r="F35" s="138"/>
      <c r="G35" s="139">
        <v>9</v>
      </c>
      <c r="H35" s="140">
        <v>11.5</v>
      </c>
      <c r="I35" s="141"/>
      <c r="J35" s="141"/>
      <c r="K35" s="152">
        <v>26</v>
      </c>
      <c r="L35" s="141">
        <v>0</v>
      </c>
      <c r="M35" s="133" t="s">
        <v>142</v>
      </c>
      <c r="N35" s="141"/>
      <c r="O35" s="139">
        <v>0</v>
      </c>
      <c r="P35" s="133"/>
      <c r="Q35" s="146" t="s">
        <v>106</v>
      </c>
      <c r="R35" s="133" t="s">
        <v>107</v>
      </c>
      <c r="S35" s="133"/>
      <c r="T35" s="133"/>
      <c r="U35" s="133"/>
      <c r="V35" s="141"/>
      <c r="W35" s="141"/>
      <c r="X35" s="141"/>
      <c r="Y35" s="147">
        <v>8.4</v>
      </c>
      <c r="Z35" s="134">
        <v>0.6</v>
      </c>
      <c r="AA35" s="134">
        <v>1.5</v>
      </c>
      <c r="AB35" s="134">
        <v>1</v>
      </c>
      <c r="AC35" s="147">
        <v>12.7</v>
      </c>
      <c r="AD35" s="138"/>
      <c r="AE35" s="143"/>
      <c r="AF35" s="138"/>
      <c r="AG35" s="133"/>
      <c r="AH35" s="133" t="s">
        <v>109</v>
      </c>
      <c r="AI35" s="134">
        <v>3.0000000000000001E-3</v>
      </c>
      <c r="AJ35" s="133" t="s">
        <v>114</v>
      </c>
      <c r="AK35" s="133" t="s">
        <v>109</v>
      </c>
      <c r="AL35" s="133" t="s">
        <v>114</v>
      </c>
      <c r="AM35" s="133" t="s">
        <v>594</v>
      </c>
      <c r="AN35" s="133"/>
      <c r="AO35" s="133" t="s">
        <v>208</v>
      </c>
      <c r="AP35" s="141"/>
      <c r="AQ35" s="141"/>
      <c r="AR35" s="141"/>
      <c r="AS35" s="134"/>
      <c r="AT35" s="134" t="s">
        <v>608</v>
      </c>
      <c r="AU35" s="134" t="s">
        <v>589</v>
      </c>
      <c r="AV35" s="134">
        <v>4.5</v>
      </c>
      <c r="AW35" s="141"/>
      <c r="AX35" s="149">
        <v>0.3</v>
      </c>
      <c r="AY35" s="134">
        <v>0.21</v>
      </c>
      <c r="AZ35" s="141"/>
      <c r="BA35" s="134">
        <v>19</v>
      </c>
      <c r="BB35" s="138"/>
      <c r="BC35" s="133"/>
      <c r="BD35" s="141"/>
      <c r="BE35" s="143"/>
      <c r="BF35" s="138"/>
      <c r="BG35" s="144"/>
      <c r="BH35" s="144"/>
      <c r="BI35" s="140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</row>
    <row r="36" spans="1:80">
      <c r="A36" s="133" t="s">
        <v>568</v>
      </c>
      <c r="B36" s="134" t="s">
        <v>606</v>
      </c>
      <c r="C36" s="135" t="s">
        <v>604</v>
      </c>
      <c r="D36" s="136">
        <v>0.39583333333333331</v>
      </c>
      <c r="E36" s="137" t="s">
        <v>104</v>
      </c>
      <c r="F36" s="138"/>
      <c r="G36" s="139">
        <v>14</v>
      </c>
      <c r="H36" s="140">
        <v>10.5</v>
      </c>
      <c r="I36" s="141"/>
      <c r="J36" s="141"/>
      <c r="K36" s="152" t="s">
        <v>588</v>
      </c>
      <c r="L36" s="141">
        <v>0</v>
      </c>
      <c r="M36" s="133" t="s">
        <v>142</v>
      </c>
      <c r="N36" s="141"/>
      <c r="O36" s="139">
        <v>0</v>
      </c>
      <c r="P36" s="133"/>
      <c r="Q36" s="146"/>
      <c r="R36" s="133"/>
      <c r="S36" s="133"/>
      <c r="T36" s="133"/>
      <c r="U36" s="133"/>
      <c r="V36" s="141"/>
      <c r="W36" s="141"/>
      <c r="X36" s="141"/>
      <c r="Y36" s="147">
        <v>7.9</v>
      </c>
      <c r="Z36" s="134">
        <v>0.7</v>
      </c>
      <c r="AA36" s="147">
        <v>1.5</v>
      </c>
      <c r="AB36" s="134" t="s">
        <v>248</v>
      </c>
      <c r="AC36" s="147">
        <v>10.7</v>
      </c>
      <c r="AD36" s="138"/>
      <c r="AE36" s="143"/>
      <c r="AF36" s="138"/>
      <c r="AG36" s="133"/>
      <c r="AH36" s="133"/>
      <c r="AI36" s="134"/>
      <c r="AJ36" s="133"/>
      <c r="AK36" s="133"/>
      <c r="AL36" s="133"/>
      <c r="AM36" s="133"/>
      <c r="AN36" s="133"/>
      <c r="AO36" s="133"/>
      <c r="AP36" s="141"/>
      <c r="AQ36" s="141"/>
      <c r="AR36" s="141"/>
      <c r="AS36" s="134"/>
      <c r="AT36" s="134"/>
      <c r="AU36" s="134"/>
      <c r="AV36" s="134"/>
      <c r="AW36" s="141"/>
      <c r="AX36" s="134"/>
      <c r="AY36" s="134"/>
      <c r="AZ36" s="141"/>
      <c r="BA36" s="134"/>
      <c r="BB36" s="138"/>
      <c r="BC36" s="133"/>
      <c r="BD36" s="141"/>
      <c r="BE36" s="143"/>
      <c r="BF36" s="138"/>
      <c r="BG36" s="144"/>
      <c r="BH36" s="144"/>
      <c r="BI36" s="140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</row>
    <row r="37" spans="1:80">
      <c r="A37" s="133" t="s">
        <v>568</v>
      </c>
      <c r="B37" s="134" t="s">
        <v>606</v>
      </c>
      <c r="C37" s="135" t="s">
        <v>578</v>
      </c>
      <c r="D37" s="136">
        <v>0.40972222222222227</v>
      </c>
      <c r="E37" s="137" t="s">
        <v>104</v>
      </c>
      <c r="F37" s="138"/>
      <c r="G37" s="139">
        <v>10</v>
      </c>
      <c r="H37" s="140">
        <v>10.5</v>
      </c>
      <c r="I37" s="141"/>
      <c r="J37" s="141"/>
      <c r="K37" s="152" t="s">
        <v>588</v>
      </c>
      <c r="L37" s="141">
        <v>0</v>
      </c>
      <c r="M37" s="133" t="s">
        <v>142</v>
      </c>
      <c r="N37" s="141"/>
      <c r="O37" s="139">
        <v>0</v>
      </c>
      <c r="P37" s="133"/>
      <c r="Q37" s="146"/>
      <c r="R37" s="133"/>
      <c r="S37" s="133"/>
      <c r="T37" s="133"/>
      <c r="U37" s="133"/>
      <c r="V37" s="141"/>
      <c r="W37" s="141"/>
      <c r="X37" s="141"/>
      <c r="Y37" s="147">
        <v>8</v>
      </c>
      <c r="Z37" s="134">
        <v>0.7</v>
      </c>
      <c r="AA37" s="134">
        <v>1.3</v>
      </c>
      <c r="AB37" s="134" t="s">
        <v>248</v>
      </c>
      <c r="AC37" s="147">
        <v>10.5</v>
      </c>
      <c r="AD37" s="138"/>
      <c r="AE37" s="143"/>
      <c r="AF37" s="138"/>
      <c r="AG37" s="133"/>
      <c r="AH37" s="133"/>
      <c r="AI37" s="134"/>
      <c r="AJ37" s="133"/>
      <c r="AK37" s="133"/>
      <c r="AL37" s="133"/>
      <c r="AM37" s="133"/>
      <c r="AN37" s="133"/>
      <c r="AO37" s="133"/>
      <c r="AP37" s="141"/>
      <c r="AQ37" s="141"/>
      <c r="AR37" s="141"/>
      <c r="AS37" s="134"/>
      <c r="AT37" s="134"/>
      <c r="AU37" s="149"/>
      <c r="AV37" s="134"/>
      <c r="AW37" s="141"/>
      <c r="AX37" s="134"/>
      <c r="AY37" s="134"/>
      <c r="AZ37" s="141"/>
      <c r="BA37" s="134"/>
      <c r="BB37" s="138"/>
      <c r="BC37" s="133"/>
      <c r="BD37" s="141"/>
      <c r="BE37" s="143"/>
      <c r="BF37" s="138"/>
      <c r="BG37" s="144"/>
      <c r="BH37" s="144"/>
      <c r="BI37" s="140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</row>
    <row r="38" spans="1:80">
      <c r="A38" s="133" t="s">
        <v>568</v>
      </c>
      <c r="B38" s="134" t="s">
        <v>606</v>
      </c>
      <c r="C38" s="135" t="s">
        <v>605</v>
      </c>
      <c r="D38" s="136">
        <v>0.38194444444444442</v>
      </c>
      <c r="E38" s="137" t="s">
        <v>104</v>
      </c>
      <c r="F38" s="138"/>
      <c r="G38" s="139">
        <v>14</v>
      </c>
      <c r="H38" s="140">
        <v>13</v>
      </c>
      <c r="I38" s="141"/>
      <c r="J38" s="141"/>
      <c r="K38" s="152" t="s">
        <v>588</v>
      </c>
      <c r="L38" s="141">
        <v>0</v>
      </c>
      <c r="M38" s="133" t="s">
        <v>142</v>
      </c>
      <c r="N38" s="141"/>
      <c r="O38" s="139">
        <v>0</v>
      </c>
      <c r="P38" s="133" t="s">
        <v>584</v>
      </c>
      <c r="Q38" s="146" t="s">
        <v>106</v>
      </c>
      <c r="R38" s="133" t="s">
        <v>107</v>
      </c>
      <c r="S38" s="133" t="s">
        <v>114</v>
      </c>
      <c r="T38" s="133" t="s">
        <v>107</v>
      </c>
      <c r="U38" s="133" t="s">
        <v>110</v>
      </c>
      <c r="V38" s="141"/>
      <c r="W38" s="141"/>
      <c r="X38" s="141" t="s">
        <v>295</v>
      </c>
      <c r="Y38" s="147">
        <v>8</v>
      </c>
      <c r="Z38" s="147">
        <v>0.5</v>
      </c>
      <c r="AA38" s="147">
        <v>1.8</v>
      </c>
      <c r="AB38" s="134" t="s">
        <v>248</v>
      </c>
      <c r="AC38" s="147">
        <v>10.6</v>
      </c>
      <c r="AD38" s="138"/>
      <c r="AE38" s="143"/>
      <c r="AF38" s="138"/>
      <c r="AG38" s="133" t="s">
        <v>566</v>
      </c>
      <c r="AH38" s="133" t="s">
        <v>109</v>
      </c>
      <c r="AI38" s="134">
        <v>3.0000000000000001E-3</v>
      </c>
      <c r="AJ38" s="133" t="s">
        <v>585</v>
      </c>
      <c r="AK38" s="133" t="s">
        <v>109</v>
      </c>
      <c r="AL38" s="133" t="s">
        <v>114</v>
      </c>
      <c r="AM38" s="133" t="s">
        <v>594</v>
      </c>
      <c r="AN38" s="133" t="s">
        <v>107</v>
      </c>
      <c r="AO38" s="133" t="s">
        <v>208</v>
      </c>
      <c r="AP38" s="141"/>
      <c r="AQ38" s="141"/>
      <c r="AR38" s="141"/>
      <c r="AS38" s="147">
        <v>4.0999999999999996</v>
      </c>
      <c r="AT38" s="134">
        <v>0.05</v>
      </c>
      <c r="AU38" s="134" t="s">
        <v>576</v>
      </c>
      <c r="AV38" s="147">
        <v>4</v>
      </c>
      <c r="AW38" s="141"/>
      <c r="AX38" s="134">
        <v>0.25</v>
      </c>
      <c r="AY38" s="149">
        <v>0.23</v>
      </c>
      <c r="AZ38" s="141"/>
      <c r="BA38" s="134">
        <v>17</v>
      </c>
      <c r="BB38" s="138"/>
      <c r="BC38" s="133" t="s">
        <v>601</v>
      </c>
      <c r="BD38" s="141"/>
      <c r="BE38" s="143"/>
      <c r="BF38" s="138"/>
      <c r="BG38" s="144"/>
      <c r="BH38" s="144"/>
      <c r="BI38" s="140"/>
      <c r="BJ38" s="141"/>
      <c r="BK38" s="141"/>
      <c r="BL38" s="141" t="s">
        <v>308</v>
      </c>
      <c r="BM38" s="141">
        <v>0.02</v>
      </c>
      <c r="BN38" s="141"/>
      <c r="BO38" s="141"/>
      <c r="BP38" s="141"/>
      <c r="BQ38" s="141"/>
      <c r="BR38" s="141"/>
      <c r="BS38" s="141"/>
      <c r="BT38" s="141"/>
      <c r="BU38" s="141"/>
      <c r="BV38" s="141"/>
      <c r="BW38" s="141"/>
      <c r="BX38" s="141"/>
      <c r="BY38" s="141"/>
      <c r="BZ38" s="141"/>
      <c r="CA38" s="141"/>
      <c r="CB38" s="141"/>
    </row>
    <row r="39" spans="1:80">
      <c r="A39" s="133" t="s">
        <v>568</v>
      </c>
      <c r="B39" s="134" t="s">
        <v>609</v>
      </c>
      <c r="C39" s="135" t="s">
        <v>607</v>
      </c>
      <c r="D39" s="136">
        <v>0.51041666666666663</v>
      </c>
      <c r="E39" s="137" t="s">
        <v>99</v>
      </c>
      <c r="F39" s="138"/>
      <c r="G39" s="139">
        <v>18</v>
      </c>
      <c r="H39" s="140">
        <v>19.5</v>
      </c>
      <c r="I39" s="141"/>
      <c r="J39" s="141"/>
      <c r="K39" s="152" t="s">
        <v>588</v>
      </c>
      <c r="L39" s="141">
        <v>0</v>
      </c>
      <c r="M39" s="133" t="s">
        <v>142</v>
      </c>
      <c r="N39" s="141"/>
      <c r="O39" s="139">
        <v>0</v>
      </c>
      <c r="P39" s="133"/>
      <c r="Q39" s="146"/>
      <c r="R39" s="133"/>
      <c r="S39" s="133"/>
      <c r="T39" s="133"/>
      <c r="U39" s="133"/>
      <c r="V39" s="141"/>
      <c r="W39" s="141"/>
      <c r="X39" s="141"/>
      <c r="Y39" s="147">
        <v>8</v>
      </c>
      <c r="Z39" s="134">
        <v>0.7</v>
      </c>
      <c r="AA39" s="134">
        <v>2.2999999999999998</v>
      </c>
      <c r="AB39" s="134">
        <v>1</v>
      </c>
      <c r="AC39" s="147">
        <v>9.1</v>
      </c>
      <c r="AD39" s="138"/>
      <c r="AE39" s="143"/>
      <c r="AF39" s="138"/>
      <c r="AG39" s="133"/>
      <c r="AH39" s="133"/>
      <c r="AI39" s="134"/>
      <c r="AJ39" s="133"/>
      <c r="AK39" s="133"/>
      <c r="AL39" s="133"/>
      <c r="AM39" s="133"/>
      <c r="AN39" s="133"/>
      <c r="AO39" s="133"/>
      <c r="AP39" s="141"/>
      <c r="AQ39" s="141"/>
      <c r="AR39" s="141"/>
      <c r="AS39" s="134"/>
      <c r="AT39" s="134"/>
      <c r="AU39" s="134"/>
      <c r="AV39" s="134"/>
      <c r="AW39" s="141"/>
      <c r="AX39" s="134"/>
      <c r="AY39" s="134"/>
      <c r="AZ39" s="141"/>
      <c r="BA39" s="134"/>
      <c r="BB39" s="138"/>
      <c r="BC39" s="133"/>
      <c r="BD39" s="141"/>
      <c r="BE39" s="143"/>
      <c r="BF39" s="138"/>
      <c r="BG39" s="144"/>
      <c r="BH39" s="144"/>
      <c r="BI39" s="140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  <c r="BY39" s="141"/>
      <c r="BZ39" s="141"/>
      <c r="CA39" s="141"/>
      <c r="CB39" s="141"/>
    </row>
    <row r="40" spans="1:80">
      <c r="A40" s="133" t="s">
        <v>568</v>
      </c>
      <c r="B40" s="134" t="s">
        <v>609</v>
      </c>
      <c r="C40" s="135" t="s">
        <v>581</v>
      </c>
      <c r="D40" s="136">
        <v>0.47916666666666669</v>
      </c>
      <c r="E40" s="137" t="s">
        <v>99</v>
      </c>
      <c r="F40" s="138"/>
      <c r="G40" s="139">
        <v>21</v>
      </c>
      <c r="H40" s="140">
        <v>21.5</v>
      </c>
      <c r="I40" s="141"/>
      <c r="J40" s="141"/>
      <c r="K40" s="152" t="s">
        <v>588</v>
      </c>
      <c r="L40" s="141">
        <v>0</v>
      </c>
      <c r="M40" s="133" t="s">
        <v>142</v>
      </c>
      <c r="N40" s="141"/>
      <c r="O40" s="139">
        <v>0</v>
      </c>
      <c r="P40" s="133"/>
      <c r="Q40" s="146"/>
      <c r="R40" s="133"/>
      <c r="S40" s="133"/>
      <c r="T40" s="133"/>
      <c r="U40" s="133"/>
      <c r="V40" s="141"/>
      <c r="W40" s="141"/>
      <c r="X40" s="141"/>
      <c r="Y40" s="147">
        <v>8.1</v>
      </c>
      <c r="Z40" s="134">
        <v>0.2</v>
      </c>
      <c r="AA40" s="134">
        <v>1.8</v>
      </c>
      <c r="AB40" s="134">
        <v>1</v>
      </c>
      <c r="AC40" s="147">
        <v>8.8000000000000007</v>
      </c>
      <c r="AD40" s="138"/>
      <c r="AE40" s="143"/>
      <c r="AF40" s="138"/>
      <c r="AG40" s="133"/>
      <c r="AH40" s="133"/>
      <c r="AI40" s="134"/>
      <c r="AJ40" s="133"/>
      <c r="AK40" s="133"/>
      <c r="AL40" s="133"/>
      <c r="AM40" s="133"/>
      <c r="AN40" s="133"/>
      <c r="AO40" s="133"/>
      <c r="AP40" s="141"/>
      <c r="AQ40" s="141"/>
      <c r="AR40" s="141"/>
      <c r="AS40" s="134"/>
      <c r="AT40" s="134"/>
      <c r="AU40" s="134"/>
      <c r="AV40" s="134"/>
      <c r="AW40" s="141"/>
      <c r="AX40" s="134"/>
      <c r="AY40" s="134"/>
      <c r="AZ40" s="141"/>
      <c r="BA40" s="134"/>
      <c r="BB40" s="138"/>
      <c r="BC40" s="133"/>
      <c r="BD40" s="141"/>
      <c r="BE40" s="143"/>
      <c r="BF40" s="138"/>
      <c r="BG40" s="144"/>
      <c r="BH40" s="144"/>
      <c r="BI40" s="140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</row>
    <row r="41" spans="1:80">
      <c r="A41" s="133" t="s">
        <v>568</v>
      </c>
      <c r="B41" s="134" t="s">
        <v>609</v>
      </c>
      <c r="C41" s="135" t="s">
        <v>592</v>
      </c>
      <c r="D41" s="136">
        <v>0.5625</v>
      </c>
      <c r="E41" s="137" t="s">
        <v>104</v>
      </c>
      <c r="F41" s="138"/>
      <c r="G41" s="139">
        <v>28</v>
      </c>
      <c r="H41" s="140">
        <v>27</v>
      </c>
      <c r="I41" s="141"/>
      <c r="J41" s="141"/>
      <c r="K41" s="152" t="s">
        <v>588</v>
      </c>
      <c r="L41" s="141">
        <v>0</v>
      </c>
      <c r="M41" s="133" t="s">
        <v>142</v>
      </c>
      <c r="N41" s="141"/>
      <c r="O41" s="139">
        <v>0</v>
      </c>
      <c r="P41" s="133"/>
      <c r="Q41" s="146" t="s">
        <v>106</v>
      </c>
      <c r="R41" s="133" t="s">
        <v>107</v>
      </c>
      <c r="S41" s="133"/>
      <c r="T41" s="133"/>
      <c r="U41" s="133"/>
      <c r="V41" s="141"/>
      <c r="W41" s="141"/>
      <c r="X41" s="141"/>
      <c r="Y41" s="147">
        <v>8.6</v>
      </c>
      <c r="Z41" s="147">
        <v>2</v>
      </c>
      <c r="AA41" s="134">
        <v>4.0999999999999996</v>
      </c>
      <c r="AB41" s="134">
        <v>3</v>
      </c>
      <c r="AC41" s="147">
        <v>11.1</v>
      </c>
      <c r="AD41" s="138"/>
      <c r="AE41" s="143"/>
      <c r="AF41" s="138"/>
      <c r="AG41" s="133"/>
      <c r="AH41" s="133" t="s">
        <v>109</v>
      </c>
      <c r="AI41" s="134">
        <v>2E-3</v>
      </c>
      <c r="AJ41" s="133">
        <v>0.05</v>
      </c>
      <c r="AK41" s="133" t="s">
        <v>109</v>
      </c>
      <c r="AL41" s="133" t="s">
        <v>114</v>
      </c>
      <c r="AM41" s="133">
        <v>0.12</v>
      </c>
      <c r="AN41" s="133"/>
      <c r="AO41" s="133" t="s">
        <v>208</v>
      </c>
      <c r="AP41" s="141"/>
      <c r="AQ41" s="141"/>
      <c r="AR41" s="141"/>
      <c r="AS41" s="134"/>
      <c r="AT41" s="134">
        <v>0.04</v>
      </c>
      <c r="AU41" s="134" t="s">
        <v>589</v>
      </c>
      <c r="AV41" s="134">
        <v>1.9</v>
      </c>
      <c r="AW41" s="141"/>
      <c r="AX41" s="134">
        <v>0.14000000000000001</v>
      </c>
      <c r="AY41" s="134">
        <v>0.11</v>
      </c>
      <c r="AZ41" s="141"/>
      <c r="BA41" s="134">
        <v>21</v>
      </c>
      <c r="BB41" s="138"/>
      <c r="BC41" s="133"/>
      <c r="BD41" s="141"/>
      <c r="BE41" s="143"/>
      <c r="BF41" s="138"/>
      <c r="BG41" s="144"/>
      <c r="BH41" s="144"/>
      <c r="BI41" s="140"/>
      <c r="BJ41" s="141"/>
      <c r="BK41" s="141"/>
      <c r="BL41" s="141"/>
      <c r="BM41" s="141"/>
      <c r="BN41" s="141"/>
      <c r="BO41" s="141"/>
      <c r="BP41" s="141"/>
      <c r="BQ41" s="141"/>
      <c r="BR41" s="141"/>
      <c r="BS41" s="141"/>
      <c r="BT41" s="141"/>
      <c r="BU41" s="141"/>
      <c r="BV41" s="141"/>
      <c r="BW41" s="141"/>
      <c r="BX41" s="141"/>
      <c r="BY41" s="141"/>
      <c r="BZ41" s="141"/>
      <c r="CA41" s="141"/>
      <c r="CB41" s="141"/>
    </row>
    <row r="42" spans="1:80">
      <c r="A42" s="133" t="s">
        <v>568</v>
      </c>
      <c r="B42" s="134" t="s">
        <v>609</v>
      </c>
      <c r="C42" s="135" t="s">
        <v>595</v>
      </c>
      <c r="D42" s="136">
        <v>0.4826388888888889</v>
      </c>
      <c r="E42" s="137" t="s">
        <v>104</v>
      </c>
      <c r="F42" s="138"/>
      <c r="G42" s="139">
        <v>30</v>
      </c>
      <c r="H42" s="140">
        <v>30</v>
      </c>
      <c r="I42" s="141"/>
      <c r="J42" s="141"/>
      <c r="K42" s="152" t="s">
        <v>588</v>
      </c>
      <c r="L42" s="141">
        <v>0</v>
      </c>
      <c r="M42" s="133" t="s">
        <v>142</v>
      </c>
      <c r="N42" s="141"/>
      <c r="O42" s="139">
        <v>0</v>
      </c>
      <c r="P42" s="133"/>
      <c r="Q42" s="146"/>
      <c r="R42" s="133"/>
      <c r="S42" s="133"/>
      <c r="T42" s="133"/>
      <c r="U42" s="133"/>
      <c r="V42" s="141"/>
      <c r="W42" s="141"/>
      <c r="X42" s="141"/>
      <c r="Y42" s="147">
        <v>8.4</v>
      </c>
      <c r="Z42" s="147">
        <v>1</v>
      </c>
      <c r="AA42" s="134">
        <v>4.9000000000000004</v>
      </c>
      <c r="AB42" s="134">
        <v>6</v>
      </c>
      <c r="AC42" s="147">
        <v>10</v>
      </c>
      <c r="AD42" s="138"/>
      <c r="AE42" s="143"/>
      <c r="AF42" s="138"/>
      <c r="AG42" s="133"/>
      <c r="AH42" s="133"/>
      <c r="AI42" s="134"/>
      <c r="AJ42" s="133"/>
      <c r="AK42" s="133"/>
      <c r="AL42" s="133"/>
      <c r="AM42" s="133"/>
      <c r="AN42" s="133"/>
      <c r="AO42" s="133"/>
      <c r="AP42" s="141"/>
      <c r="AQ42" s="141"/>
      <c r="AR42" s="141"/>
      <c r="AS42" s="134"/>
      <c r="AT42" s="134"/>
      <c r="AU42" s="134"/>
      <c r="AV42" s="134"/>
      <c r="AW42" s="141" t="s">
        <v>285</v>
      </c>
      <c r="AX42" s="134"/>
      <c r="AY42" s="134"/>
      <c r="AZ42" s="141"/>
      <c r="BA42" s="134"/>
      <c r="BB42" s="138"/>
      <c r="BC42" s="133"/>
      <c r="BD42" s="141"/>
      <c r="BE42" s="143"/>
      <c r="BF42" s="138"/>
      <c r="BG42" s="144"/>
      <c r="BH42" s="144"/>
      <c r="BI42" s="140"/>
      <c r="BJ42" s="141"/>
      <c r="BK42" s="141"/>
      <c r="BL42" s="141"/>
      <c r="BM42" s="141"/>
      <c r="BN42" s="141" t="s">
        <v>596</v>
      </c>
      <c r="BO42" s="141"/>
      <c r="BP42" s="141" t="s">
        <v>596</v>
      </c>
      <c r="BQ42" s="141" t="s">
        <v>596</v>
      </c>
      <c r="BR42" s="141" t="s">
        <v>596</v>
      </c>
      <c r="BS42" s="141" t="s">
        <v>596</v>
      </c>
      <c r="BT42" s="141" t="s">
        <v>596</v>
      </c>
      <c r="BU42" s="141" t="s">
        <v>596</v>
      </c>
      <c r="BV42" s="141" t="s">
        <v>596</v>
      </c>
      <c r="BW42" s="141" t="s">
        <v>596</v>
      </c>
      <c r="BX42" s="141" t="s">
        <v>596</v>
      </c>
      <c r="BY42" s="141" t="s">
        <v>597</v>
      </c>
      <c r="BZ42" s="141" t="s">
        <v>303</v>
      </c>
      <c r="CA42" s="141" t="s">
        <v>308</v>
      </c>
      <c r="CB42" s="141" t="s">
        <v>598</v>
      </c>
    </row>
    <row r="43" spans="1:80">
      <c r="A43" s="133" t="s">
        <v>568</v>
      </c>
      <c r="B43" s="134" t="s">
        <v>609</v>
      </c>
      <c r="C43" s="135" t="s">
        <v>572</v>
      </c>
      <c r="D43" s="136">
        <v>0.47222222222222227</v>
      </c>
      <c r="E43" s="137" t="s">
        <v>99</v>
      </c>
      <c r="F43" s="138"/>
      <c r="G43" s="139">
        <v>31</v>
      </c>
      <c r="H43" s="140">
        <v>29</v>
      </c>
      <c r="I43" s="141"/>
      <c r="J43" s="141"/>
      <c r="K43" s="152" t="s">
        <v>588</v>
      </c>
      <c r="L43" s="141">
        <v>0</v>
      </c>
      <c r="M43" s="133" t="s">
        <v>142</v>
      </c>
      <c r="N43" s="141"/>
      <c r="O43" s="139">
        <v>0</v>
      </c>
      <c r="P43" s="133"/>
      <c r="Q43" s="146"/>
      <c r="R43" s="133"/>
      <c r="S43" s="133"/>
      <c r="T43" s="133"/>
      <c r="U43" s="133"/>
      <c r="V43" s="141"/>
      <c r="W43" s="141"/>
      <c r="X43" s="141"/>
      <c r="Y43" s="147">
        <v>8.1999999999999993</v>
      </c>
      <c r="Z43" s="147">
        <v>0.2</v>
      </c>
      <c r="AA43" s="134">
        <v>2.2999999999999998</v>
      </c>
      <c r="AB43" s="134">
        <v>2</v>
      </c>
      <c r="AC43" s="147">
        <v>9.6</v>
      </c>
      <c r="AD43" s="138"/>
      <c r="AE43" s="143"/>
      <c r="AF43" s="138"/>
      <c r="AG43" s="133"/>
      <c r="AH43" s="133"/>
      <c r="AI43" s="134"/>
      <c r="AJ43" s="133"/>
      <c r="AK43" s="133"/>
      <c r="AL43" s="133"/>
      <c r="AM43" s="133"/>
      <c r="AN43" s="133"/>
      <c r="AO43" s="133"/>
      <c r="AP43" s="141"/>
      <c r="AQ43" s="141"/>
      <c r="AR43" s="141"/>
      <c r="AS43" s="134"/>
      <c r="AT43" s="134"/>
      <c r="AU43" s="134"/>
      <c r="AV43" s="149"/>
      <c r="AW43" s="141"/>
      <c r="AX43" s="134"/>
      <c r="AY43" s="149"/>
      <c r="AZ43" s="141"/>
      <c r="BA43" s="134"/>
      <c r="BB43" s="138"/>
      <c r="BC43" s="133"/>
      <c r="BD43" s="141"/>
      <c r="BE43" s="143"/>
      <c r="BF43" s="138"/>
      <c r="BG43" s="144"/>
      <c r="BH43" s="144"/>
      <c r="BI43" s="140"/>
      <c r="BJ43" s="141"/>
      <c r="BK43" s="141"/>
      <c r="BL43" s="141"/>
      <c r="BM43" s="141"/>
      <c r="BN43" s="141"/>
      <c r="BO43" s="141"/>
      <c r="BP43" s="141"/>
      <c r="BQ43" s="14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</row>
    <row r="44" spans="1:80">
      <c r="A44" s="133" t="s">
        <v>568</v>
      </c>
      <c r="B44" s="134" t="s">
        <v>609</v>
      </c>
      <c r="C44" s="135" t="s">
        <v>599</v>
      </c>
      <c r="D44" s="136">
        <v>0.58680555555555558</v>
      </c>
      <c r="E44" s="137" t="s">
        <v>99</v>
      </c>
      <c r="F44" s="138"/>
      <c r="G44" s="139">
        <v>26</v>
      </c>
      <c r="H44" s="140">
        <v>22.5</v>
      </c>
      <c r="I44" s="141"/>
      <c r="J44" s="141"/>
      <c r="K44" s="152" t="s">
        <v>588</v>
      </c>
      <c r="L44" s="141">
        <v>0</v>
      </c>
      <c r="M44" s="133" t="s">
        <v>142</v>
      </c>
      <c r="N44" s="141"/>
      <c r="O44" s="139">
        <v>0</v>
      </c>
      <c r="P44" s="133" t="s">
        <v>584</v>
      </c>
      <c r="Q44" s="146" t="s">
        <v>106</v>
      </c>
      <c r="R44" s="133" t="s">
        <v>107</v>
      </c>
      <c r="S44" s="133" t="s">
        <v>114</v>
      </c>
      <c r="T44" s="133" t="s">
        <v>107</v>
      </c>
      <c r="U44" s="133" t="s">
        <v>110</v>
      </c>
      <c r="V44" s="141"/>
      <c r="W44" s="141"/>
      <c r="X44" s="141" t="s">
        <v>295</v>
      </c>
      <c r="Y44" s="147">
        <v>8</v>
      </c>
      <c r="Z44" s="147">
        <v>0.8</v>
      </c>
      <c r="AA44" s="134">
        <v>2.7</v>
      </c>
      <c r="AB44" s="134">
        <v>1</v>
      </c>
      <c r="AC44" s="147">
        <v>8.1999999999999993</v>
      </c>
      <c r="AD44" s="138"/>
      <c r="AE44" s="143"/>
      <c r="AF44" s="138"/>
      <c r="AG44" s="133" t="s">
        <v>566</v>
      </c>
      <c r="AH44" s="133" t="s">
        <v>109</v>
      </c>
      <c r="AI44" s="134">
        <v>3.0000000000000001E-3</v>
      </c>
      <c r="AJ44" s="133" t="s">
        <v>585</v>
      </c>
      <c r="AK44" s="133" t="s">
        <v>109</v>
      </c>
      <c r="AL44" s="133" t="s">
        <v>114</v>
      </c>
      <c r="AM44" s="133" t="s">
        <v>594</v>
      </c>
      <c r="AN44" s="133" t="s">
        <v>107</v>
      </c>
      <c r="AO44" s="133" t="s">
        <v>208</v>
      </c>
      <c r="AP44" s="141"/>
      <c r="AQ44" s="141"/>
      <c r="AR44" s="141"/>
      <c r="AS44" s="134">
        <v>3.8</v>
      </c>
      <c r="AT44" s="134" t="s">
        <v>608</v>
      </c>
      <c r="AU44" s="134" t="s">
        <v>589</v>
      </c>
      <c r="AV44" s="134">
        <v>3.8</v>
      </c>
      <c r="AW44" s="141"/>
      <c r="AX44" s="134">
        <v>0.28000000000000003</v>
      </c>
      <c r="AY44" s="134">
        <v>0.27</v>
      </c>
      <c r="AZ44" s="141"/>
      <c r="BA44" s="134">
        <v>17</v>
      </c>
      <c r="BB44" s="138"/>
      <c r="BC44" s="133" t="s">
        <v>443</v>
      </c>
      <c r="BD44" s="141"/>
      <c r="BE44" s="143"/>
      <c r="BF44" s="138"/>
      <c r="BG44" s="144"/>
      <c r="BH44" s="144"/>
      <c r="BI44" s="140"/>
      <c r="BJ44" s="141"/>
      <c r="BK44" s="141"/>
      <c r="BL44" s="141" t="s">
        <v>308</v>
      </c>
      <c r="BM44" s="141">
        <v>0.02</v>
      </c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/>
      <c r="CB44" s="141"/>
    </row>
    <row r="45" spans="1:80">
      <c r="A45" s="133" t="s">
        <v>568</v>
      </c>
      <c r="B45" s="134" t="s">
        <v>609</v>
      </c>
      <c r="C45" s="135" t="s">
        <v>602</v>
      </c>
      <c r="D45" s="136">
        <v>0.46527777777777773</v>
      </c>
      <c r="E45" s="137" t="s">
        <v>104</v>
      </c>
      <c r="F45" s="138"/>
      <c r="G45" s="139">
        <v>28</v>
      </c>
      <c r="H45" s="140">
        <v>23</v>
      </c>
      <c r="I45" s="141"/>
      <c r="J45" s="141"/>
      <c r="K45" s="152" t="s">
        <v>588</v>
      </c>
      <c r="L45" s="141">
        <v>0</v>
      </c>
      <c r="M45" s="133" t="s">
        <v>142</v>
      </c>
      <c r="N45" s="141"/>
      <c r="O45" s="139">
        <v>0</v>
      </c>
      <c r="P45" s="133"/>
      <c r="Q45" s="146"/>
      <c r="R45" s="133"/>
      <c r="S45" s="133"/>
      <c r="T45" s="133"/>
      <c r="U45" s="133"/>
      <c r="V45" s="141"/>
      <c r="W45" s="141"/>
      <c r="X45" s="141"/>
      <c r="Y45" s="147">
        <v>8.1</v>
      </c>
      <c r="Z45" s="134">
        <v>0.5</v>
      </c>
      <c r="AA45" s="147">
        <v>3</v>
      </c>
      <c r="AB45" s="134" t="s">
        <v>248</v>
      </c>
      <c r="AC45" s="147">
        <v>9.1999999999999993</v>
      </c>
      <c r="AD45" s="138"/>
      <c r="AE45" s="143"/>
      <c r="AF45" s="138"/>
      <c r="AG45" s="133"/>
      <c r="AH45" s="133"/>
      <c r="AI45" s="134"/>
      <c r="AJ45" s="133"/>
      <c r="AK45" s="133"/>
      <c r="AL45" s="133"/>
      <c r="AM45" s="133"/>
      <c r="AN45" s="133"/>
      <c r="AO45" s="133"/>
      <c r="AP45" s="141"/>
      <c r="AQ45" s="141"/>
      <c r="AR45" s="141"/>
      <c r="AS45" s="134"/>
      <c r="AT45" s="134"/>
      <c r="AU45" s="134"/>
      <c r="AV45" s="134"/>
      <c r="AW45" s="141"/>
      <c r="AX45" s="134"/>
      <c r="AY45" s="149"/>
      <c r="AZ45" s="141"/>
      <c r="BA45" s="134"/>
      <c r="BB45" s="138"/>
      <c r="BC45" s="133"/>
      <c r="BD45" s="141"/>
      <c r="BE45" s="143"/>
      <c r="BF45" s="138"/>
      <c r="BG45" s="144"/>
      <c r="BH45" s="144"/>
      <c r="BI45" s="140"/>
      <c r="BJ45" s="141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41"/>
      <c r="CB45" s="141"/>
    </row>
    <row r="46" spans="1:80">
      <c r="A46" s="133" t="s">
        <v>568</v>
      </c>
      <c r="B46" s="134" t="s">
        <v>609</v>
      </c>
      <c r="C46" s="135" t="s">
        <v>577</v>
      </c>
      <c r="D46" s="136">
        <v>0.46875</v>
      </c>
      <c r="E46" s="137" t="s">
        <v>104</v>
      </c>
      <c r="F46" s="138"/>
      <c r="G46" s="139">
        <v>22</v>
      </c>
      <c r="H46" s="140">
        <v>18.5</v>
      </c>
      <c r="I46" s="141"/>
      <c r="J46" s="141"/>
      <c r="K46" s="152" t="s">
        <v>588</v>
      </c>
      <c r="L46" s="141">
        <v>0</v>
      </c>
      <c r="M46" s="133" t="s">
        <v>142</v>
      </c>
      <c r="N46" s="141"/>
      <c r="O46" s="139">
        <v>0</v>
      </c>
      <c r="P46" s="133"/>
      <c r="Q46" s="146"/>
      <c r="R46" s="133"/>
      <c r="S46" s="133"/>
      <c r="T46" s="133"/>
      <c r="U46" s="133"/>
      <c r="V46" s="141"/>
      <c r="W46" s="141"/>
      <c r="X46" s="141"/>
      <c r="Y46" s="147">
        <v>8</v>
      </c>
      <c r="Z46" s="134">
        <v>0.5</v>
      </c>
      <c r="AA46" s="134">
        <v>1.6</v>
      </c>
      <c r="AB46" s="134">
        <v>1</v>
      </c>
      <c r="AC46" s="147">
        <v>9.3000000000000007</v>
      </c>
      <c r="AD46" s="138"/>
      <c r="AE46" s="143"/>
      <c r="AF46" s="138"/>
      <c r="AG46" s="133"/>
      <c r="AH46" s="133"/>
      <c r="AI46" s="134"/>
      <c r="AJ46" s="133"/>
      <c r="AK46" s="133"/>
      <c r="AL46" s="133"/>
      <c r="AM46" s="133"/>
      <c r="AN46" s="133"/>
      <c r="AO46" s="133"/>
      <c r="AP46" s="141"/>
      <c r="AQ46" s="141"/>
      <c r="AR46" s="141"/>
      <c r="AS46" s="134"/>
      <c r="AT46" s="134"/>
      <c r="AU46" s="134"/>
      <c r="AV46" s="134"/>
      <c r="AW46" s="141"/>
      <c r="AX46" s="134"/>
      <c r="AY46" s="134"/>
      <c r="AZ46" s="141"/>
      <c r="BA46" s="134"/>
      <c r="BB46" s="138"/>
      <c r="BC46" s="133"/>
      <c r="BD46" s="141"/>
      <c r="BE46" s="143"/>
      <c r="BF46" s="138"/>
      <c r="BG46" s="144"/>
      <c r="BH46" s="144"/>
      <c r="BI46" s="140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</row>
    <row r="47" spans="1:80">
      <c r="A47" s="133" t="s">
        <v>568</v>
      </c>
      <c r="B47" s="134" t="s">
        <v>609</v>
      </c>
      <c r="C47" s="135" t="s">
        <v>603</v>
      </c>
      <c r="D47" s="136">
        <v>0.50347222222222221</v>
      </c>
      <c r="E47" s="137" t="s">
        <v>104</v>
      </c>
      <c r="F47" s="138"/>
      <c r="G47" s="139">
        <v>12</v>
      </c>
      <c r="H47" s="140">
        <v>12.5</v>
      </c>
      <c r="I47" s="141"/>
      <c r="J47" s="141"/>
      <c r="K47" s="152" t="s">
        <v>588</v>
      </c>
      <c r="L47" s="141">
        <v>0</v>
      </c>
      <c r="M47" s="133" t="s">
        <v>142</v>
      </c>
      <c r="N47" s="141"/>
      <c r="O47" s="139">
        <v>0</v>
      </c>
      <c r="P47" s="133"/>
      <c r="Q47" s="146" t="s">
        <v>106</v>
      </c>
      <c r="R47" s="133" t="s">
        <v>107</v>
      </c>
      <c r="S47" s="133"/>
      <c r="T47" s="133"/>
      <c r="U47" s="133"/>
      <c r="V47" s="141"/>
      <c r="W47" s="141"/>
      <c r="X47" s="141"/>
      <c r="Y47" s="147">
        <v>8.6</v>
      </c>
      <c r="Z47" s="134">
        <v>0.7</v>
      </c>
      <c r="AA47" s="134">
        <v>1.9</v>
      </c>
      <c r="AB47" s="134">
        <v>1</v>
      </c>
      <c r="AC47" s="147">
        <v>13.6</v>
      </c>
      <c r="AD47" s="138"/>
      <c r="AE47" s="143"/>
      <c r="AF47" s="138"/>
      <c r="AG47" s="133"/>
      <c r="AH47" s="133" t="s">
        <v>109</v>
      </c>
      <c r="AI47" s="134">
        <v>4.0000000000000001E-3</v>
      </c>
      <c r="AJ47" s="133" t="s">
        <v>585</v>
      </c>
      <c r="AK47" s="133" t="s">
        <v>109</v>
      </c>
      <c r="AL47" s="133" t="s">
        <v>114</v>
      </c>
      <c r="AM47" s="133" t="s">
        <v>594</v>
      </c>
      <c r="AN47" s="133"/>
      <c r="AO47" s="133" t="s">
        <v>208</v>
      </c>
      <c r="AP47" s="141"/>
      <c r="AQ47" s="141"/>
      <c r="AR47" s="141"/>
      <c r="AS47" s="134"/>
      <c r="AT47" s="134" t="s">
        <v>608</v>
      </c>
      <c r="AU47" s="134" t="s">
        <v>589</v>
      </c>
      <c r="AV47" s="134">
        <v>4.7</v>
      </c>
      <c r="AW47" s="141"/>
      <c r="AX47" s="134">
        <v>0.33</v>
      </c>
      <c r="AY47" s="134">
        <v>0.32</v>
      </c>
      <c r="AZ47" s="141"/>
      <c r="BA47" s="134">
        <v>23</v>
      </c>
      <c r="BB47" s="138"/>
      <c r="BC47" s="133"/>
      <c r="BD47" s="141"/>
      <c r="BE47" s="143"/>
      <c r="BF47" s="138"/>
      <c r="BG47" s="144"/>
      <c r="BH47" s="144"/>
      <c r="BI47" s="140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</row>
    <row r="48" spans="1:80">
      <c r="A48" s="133" t="s">
        <v>568</v>
      </c>
      <c r="B48" s="134" t="s">
        <v>609</v>
      </c>
      <c r="C48" s="135" t="s">
        <v>604</v>
      </c>
      <c r="D48" s="136">
        <v>0.44444444444444442</v>
      </c>
      <c r="E48" s="137" t="s">
        <v>104</v>
      </c>
      <c r="F48" s="138"/>
      <c r="G48" s="139">
        <v>12</v>
      </c>
      <c r="H48" s="140">
        <v>11</v>
      </c>
      <c r="I48" s="141"/>
      <c r="J48" s="141"/>
      <c r="K48" s="152" t="s">
        <v>588</v>
      </c>
      <c r="L48" s="141">
        <v>0</v>
      </c>
      <c r="M48" s="133" t="s">
        <v>142</v>
      </c>
      <c r="N48" s="141"/>
      <c r="O48" s="139">
        <v>0</v>
      </c>
      <c r="P48" s="133"/>
      <c r="Q48" s="146"/>
      <c r="R48" s="133"/>
      <c r="S48" s="133"/>
      <c r="T48" s="133"/>
      <c r="U48" s="133"/>
      <c r="V48" s="141"/>
      <c r="W48" s="141"/>
      <c r="X48" s="141"/>
      <c r="Y48" s="147">
        <v>8</v>
      </c>
      <c r="Z48" s="134">
        <v>0.6</v>
      </c>
      <c r="AA48" s="134">
        <v>1.2</v>
      </c>
      <c r="AB48" s="134" t="s">
        <v>248</v>
      </c>
      <c r="AC48" s="147">
        <v>11.1</v>
      </c>
      <c r="AD48" s="138"/>
      <c r="AE48" s="143"/>
      <c r="AF48" s="138"/>
      <c r="AG48" s="133"/>
      <c r="AH48" s="133"/>
      <c r="AI48" s="134"/>
      <c r="AJ48" s="133"/>
      <c r="AK48" s="133"/>
      <c r="AL48" s="133"/>
      <c r="AM48" s="133"/>
      <c r="AN48" s="133"/>
      <c r="AO48" s="133"/>
      <c r="AP48" s="141"/>
      <c r="AQ48" s="141"/>
      <c r="AR48" s="141"/>
      <c r="AS48" s="134"/>
      <c r="AT48" s="134"/>
      <c r="AU48" s="134"/>
      <c r="AV48" s="147"/>
      <c r="AW48" s="141"/>
      <c r="AX48" s="134"/>
      <c r="AY48" s="134"/>
      <c r="AZ48" s="141"/>
      <c r="BA48" s="134"/>
      <c r="BB48" s="138"/>
      <c r="BC48" s="133"/>
      <c r="BD48" s="141"/>
      <c r="BE48" s="143"/>
      <c r="BF48" s="138"/>
      <c r="BG48" s="144"/>
      <c r="BH48" s="144"/>
      <c r="BI48" s="140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</row>
    <row r="49" spans="1:80">
      <c r="A49" s="133" t="s">
        <v>568</v>
      </c>
      <c r="B49" s="134" t="s">
        <v>609</v>
      </c>
      <c r="C49" s="135" t="s">
        <v>578</v>
      </c>
      <c r="D49" s="136">
        <v>0.44444444444444442</v>
      </c>
      <c r="E49" s="137" t="s">
        <v>104</v>
      </c>
      <c r="F49" s="138"/>
      <c r="G49" s="139">
        <v>11</v>
      </c>
      <c r="H49" s="140">
        <v>10.5</v>
      </c>
      <c r="I49" s="141"/>
      <c r="J49" s="141"/>
      <c r="K49" s="152" t="s">
        <v>588</v>
      </c>
      <c r="L49" s="141">
        <v>0</v>
      </c>
      <c r="M49" s="133" t="s">
        <v>142</v>
      </c>
      <c r="N49" s="141"/>
      <c r="O49" s="139">
        <v>0</v>
      </c>
      <c r="P49" s="133"/>
      <c r="Q49" s="146"/>
      <c r="R49" s="133"/>
      <c r="S49" s="133"/>
      <c r="T49" s="133"/>
      <c r="U49" s="133"/>
      <c r="V49" s="141"/>
      <c r="W49" s="141"/>
      <c r="X49" s="141"/>
      <c r="Y49" s="147">
        <v>8.1</v>
      </c>
      <c r="Z49" s="134">
        <v>0.8</v>
      </c>
      <c r="AA49" s="134">
        <v>1.3</v>
      </c>
      <c r="AB49" s="134" t="s">
        <v>248</v>
      </c>
      <c r="AC49" s="147">
        <v>11.3</v>
      </c>
      <c r="AD49" s="138"/>
      <c r="AE49" s="143"/>
      <c r="AF49" s="138"/>
      <c r="AG49" s="133"/>
      <c r="AH49" s="133"/>
      <c r="AI49" s="134"/>
      <c r="AJ49" s="133"/>
      <c r="AK49" s="133"/>
      <c r="AL49" s="133"/>
      <c r="AM49" s="133"/>
      <c r="AN49" s="133"/>
      <c r="AO49" s="133"/>
      <c r="AP49" s="141"/>
      <c r="AQ49" s="141"/>
      <c r="AR49" s="141"/>
      <c r="AS49" s="134"/>
      <c r="AT49" s="134"/>
      <c r="AU49" s="134"/>
      <c r="AV49" s="134"/>
      <c r="AW49" s="141"/>
      <c r="AX49" s="134"/>
      <c r="AY49" s="134"/>
      <c r="AZ49" s="141"/>
      <c r="BA49" s="134"/>
      <c r="BB49" s="138"/>
      <c r="BC49" s="133"/>
      <c r="BD49" s="141"/>
      <c r="BE49" s="143"/>
      <c r="BF49" s="138"/>
      <c r="BG49" s="144"/>
      <c r="BH49" s="144"/>
      <c r="BI49" s="140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  <c r="BY49" s="141"/>
      <c r="BZ49" s="141"/>
      <c r="CA49" s="141"/>
      <c r="CB49" s="141"/>
    </row>
    <row r="50" spans="1:80">
      <c r="A50" s="133" t="s">
        <v>568</v>
      </c>
      <c r="B50" s="134" t="s">
        <v>609</v>
      </c>
      <c r="C50" s="135" t="s">
        <v>605</v>
      </c>
      <c r="D50" s="136">
        <v>0.59375</v>
      </c>
      <c r="E50" s="137" t="s">
        <v>104</v>
      </c>
      <c r="F50" s="138"/>
      <c r="G50" s="139">
        <v>12</v>
      </c>
      <c r="H50" s="140">
        <v>17</v>
      </c>
      <c r="I50" s="141"/>
      <c r="J50" s="141"/>
      <c r="K50" s="152" t="s">
        <v>588</v>
      </c>
      <c r="L50" s="141">
        <v>0</v>
      </c>
      <c r="M50" s="133" t="s">
        <v>142</v>
      </c>
      <c r="N50" s="141"/>
      <c r="O50" s="139">
        <v>0</v>
      </c>
      <c r="P50" s="133" t="s">
        <v>584</v>
      </c>
      <c r="Q50" s="146" t="s">
        <v>106</v>
      </c>
      <c r="R50" s="133" t="s">
        <v>107</v>
      </c>
      <c r="S50" s="133" t="s">
        <v>114</v>
      </c>
      <c r="T50" s="133" t="s">
        <v>107</v>
      </c>
      <c r="U50" s="133" t="s">
        <v>110</v>
      </c>
      <c r="V50" s="141"/>
      <c r="W50" s="141"/>
      <c r="X50" s="141" t="s">
        <v>295</v>
      </c>
      <c r="Y50" s="147">
        <v>8.1</v>
      </c>
      <c r="Z50" s="134">
        <v>0.7</v>
      </c>
      <c r="AA50" s="134">
        <v>1.9</v>
      </c>
      <c r="AB50" s="134">
        <v>1</v>
      </c>
      <c r="AC50" s="147">
        <v>9.6999999999999993</v>
      </c>
      <c r="AD50" s="138"/>
      <c r="AE50" s="143"/>
      <c r="AF50" s="138"/>
      <c r="AG50" s="133" t="s">
        <v>566</v>
      </c>
      <c r="AH50" s="133" t="s">
        <v>109</v>
      </c>
      <c r="AI50" s="134">
        <v>4.0000000000000001E-3</v>
      </c>
      <c r="AJ50" s="133" t="s">
        <v>114</v>
      </c>
      <c r="AK50" s="133" t="s">
        <v>109</v>
      </c>
      <c r="AL50" s="133" t="s">
        <v>114</v>
      </c>
      <c r="AM50" s="133" t="s">
        <v>594</v>
      </c>
      <c r="AN50" s="133" t="s">
        <v>107</v>
      </c>
      <c r="AO50" s="133" t="s">
        <v>208</v>
      </c>
      <c r="AP50" s="141"/>
      <c r="AQ50" s="141"/>
      <c r="AR50" s="141"/>
      <c r="AS50" s="134">
        <v>4.3</v>
      </c>
      <c r="AT50" s="134">
        <v>0.04</v>
      </c>
      <c r="AU50" s="134" t="s">
        <v>576</v>
      </c>
      <c r="AV50" s="134">
        <v>4.0999999999999996</v>
      </c>
      <c r="AW50" s="141"/>
      <c r="AX50" s="134">
        <v>0.37</v>
      </c>
      <c r="AY50" s="134">
        <v>0.33</v>
      </c>
      <c r="AZ50" s="141"/>
      <c r="BA50" s="134">
        <v>18</v>
      </c>
      <c r="BB50" s="138"/>
      <c r="BC50" s="133">
        <v>0.03</v>
      </c>
      <c r="BD50" s="141"/>
      <c r="BE50" s="143"/>
      <c r="BF50" s="138"/>
      <c r="BG50" s="144"/>
      <c r="BH50" s="144"/>
      <c r="BI50" s="140"/>
      <c r="BJ50" s="141"/>
      <c r="BK50" s="141"/>
      <c r="BL50" s="141" t="s">
        <v>308</v>
      </c>
      <c r="BM50" s="141">
        <v>0.02</v>
      </c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41"/>
      <c r="BZ50" s="141"/>
      <c r="CA50" s="141"/>
      <c r="CB50" s="141"/>
    </row>
    <row r="51" spans="1:80">
      <c r="A51" s="133" t="s">
        <v>568</v>
      </c>
      <c r="B51" s="134" t="s">
        <v>610</v>
      </c>
      <c r="C51" s="135" t="s">
        <v>607</v>
      </c>
      <c r="D51" s="136">
        <v>0.54513888888888895</v>
      </c>
      <c r="E51" s="137" t="s">
        <v>99</v>
      </c>
      <c r="F51" s="138"/>
      <c r="G51" s="139">
        <v>17</v>
      </c>
      <c r="H51" s="140">
        <v>19</v>
      </c>
      <c r="I51" s="141"/>
      <c r="J51" s="141"/>
      <c r="K51" s="152">
        <v>28</v>
      </c>
      <c r="L51" s="141">
        <v>0</v>
      </c>
      <c r="M51" s="133" t="s">
        <v>142</v>
      </c>
      <c r="N51" s="141"/>
      <c r="O51" s="139">
        <v>0</v>
      </c>
      <c r="P51" s="133"/>
      <c r="Q51" s="146"/>
      <c r="R51" s="133"/>
      <c r="S51" s="133"/>
      <c r="T51" s="133"/>
      <c r="U51" s="133"/>
      <c r="V51" s="141"/>
      <c r="W51" s="141"/>
      <c r="X51" s="141"/>
      <c r="Y51" s="147">
        <v>8</v>
      </c>
      <c r="Z51" s="134">
        <v>1</v>
      </c>
      <c r="AA51" s="134">
        <v>3.3</v>
      </c>
      <c r="AB51" s="134">
        <v>6</v>
      </c>
      <c r="AC51" s="147">
        <v>8.3000000000000007</v>
      </c>
      <c r="AD51" s="138"/>
      <c r="AE51" s="143"/>
      <c r="AF51" s="138"/>
      <c r="AG51" s="133"/>
      <c r="AH51" s="133"/>
      <c r="AI51" s="134"/>
      <c r="AJ51" s="133"/>
      <c r="AK51" s="133"/>
      <c r="AL51" s="133"/>
      <c r="AM51" s="133"/>
      <c r="AN51" s="133"/>
      <c r="AO51" s="133"/>
      <c r="AP51" s="141"/>
      <c r="AQ51" s="141"/>
      <c r="AR51" s="141"/>
      <c r="AS51" s="134"/>
      <c r="AT51" s="134"/>
      <c r="AU51" s="134"/>
      <c r="AV51" s="134"/>
      <c r="AW51" s="141"/>
      <c r="AX51" s="134"/>
      <c r="AY51" s="134"/>
      <c r="AZ51" s="141"/>
      <c r="BA51" s="134"/>
      <c r="BB51" s="138"/>
      <c r="BC51" s="133"/>
      <c r="BD51" s="141"/>
      <c r="BE51" s="143"/>
      <c r="BF51" s="138"/>
      <c r="BG51" s="144"/>
      <c r="BH51" s="144"/>
      <c r="BI51" s="140"/>
      <c r="BJ51" s="141"/>
      <c r="BK51" s="141"/>
      <c r="BL51" s="141"/>
      <c r="BM51" s="141"/>
      <c r="BN51" s="141"/>
      <c r="BO51" s="141"/>
      <c r="BP51" s="141"/>
      <c r="BQ51" s="141"/>
      <c r="BR51" s="141"/>
      <c r="BS51" s="141"/>
      <c r="BT51" s="141"/>
      <c r="BU51" s="141"/>
      <c r="BV51" s="141"/>
      <c r="BW51" s="141"/>
      <c r="BX51" s="141"/>
      <c r="BY51" s="141"/>
      <c r="BZ51" s="141"/>
      <c r="CA51" s="141"/>
      <c r="CB51" s="141"/>
    </row>
    <row r="52" spans="1:80">
      <c r="A52" s="133" t="s">
        <v>568</v>
      </c>
      <c r="B52" s="134" t="s">
        <v>610</v>
      </c>
      <c r="C52" s="135" t="s">
        <v>581</v>
      </c>
      <c r="D52" s="136">
        <v>0.51041666666666663</v>
      </c>
      <c r="E52" s="137" t="s">
        <v>99</v>
      </c>
      <c r="F52" s="138"/>
      <c r="G52" s="139">
        <v>20</v>
      </c>
      <c r="H52" s="140">
        <v>21</v>
      </c>
      <c r="I52" s="141"/>
      <c r="J52" s="141"/>
      <c r="K52" s="152">
        <v>28</v>
      </c>
      <c r="L52" s="141">
        <v>0</v>
      </c>
      <c r="M52" s="133" t="s">
        <v>142</v>
      </c>
      <c r="N52" s="141"/>
      <c r="O52" s="139">
        <v>0</v>
      </c>
      <c r="P52" s="133"/>
      <c r="Q52" s="146"/>
      <c r="R52" s="133"/>
      <c r="S52" s="133"/>
      <c r="T52" s="133"/>
      <c r="U52" s="133"/>
      <c r="V52" s="141"/>
      <c r="W52" s="141"/>
      <c r="X52" s="141"/>
      <c r="Y52" s="147">
        <v>8</v>
      </c>
      <c r="Z52" s="134">
        <v>0.7</v>
      </c>
      <c r="AA52" s="147">
        <v>3</v>
      </c>
      <c r="AB52" s="134">
        <v>14</v>
      </c>
      <c r="AC52" s="147">
        <v>8.8000000000000007</v>
      </c>
      <c r="AD52" s="138"/>
      <c r="AE52" s="143"/>
      <c r="AF52" s="138"/>
      <c r="AG52" s="133"/>
      <c r="AH52" s="133"/>
      <c r="AI52" s="150"/>
      <c r="AJ52" s="133"/>
      <c r="AK52" s="133"/>
      <c r="AL52" s="133"/>
      <c r="AM52" s="133"/>
      <c r="AN52" s="133"/>
      <c r="AO52" s="133"/>
      <c r="AP52" s="141"/>
      <c r="AQ52" s="141"/>
      <c r="AR52" s="141"/>
      <c r="AS52" s="134"/>
      <c r="AT52" s="134"/>
      <c r="AU52" s="134"/>
      <c r="AV52" s="134"/>
      <c r="AW52" s="141"/>
      <c r="AX52" s="134"/>
      <c r="AY52" s="134"/>
      <c r="AZ52" s="141"/>
      <c r="BA52" s="134"/>
      <c r="BB52" s="138"/>
      <c r="BC52" s="133"/>
      <c r="BD52" s="141"/>
      <c r="BE52" s="143"/>
      <c r="BF52" s="138"/>
      <c r="BG52" s="144"/>
      <c r="BH52" s="144"/>
      <c r="BI52" s="140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  <c r="BY52" s="141"/>
      <c r="BZ52" s="141"/>
      <c r="CA52" s="141"/>
      <c r="CB52" s="141"/>
    </row>
    <row r="53" spans="1:80">
      <c r="A53" s="133" t="s">
        <v>568</v>
      </c>
      <c r="B53" s="134" t="s">
        <v>610</v>
      </c>
      <c r="C53" s="135" t="s">
        <v>592</v>
      </c>
      <c r="D53" s="136">
        <v>0.60416666666666663</v>
      </c>
      <c r="E53" s="137" t="s">
        <v>104</v>
      </c>
      <c r="F53" s="138"/>
      <c r="G53" s="139">
        <v>26</v>
      </c>
      <c r="H53" s="140">
        <v>25.5</v>
      </c>
      <c r="I53" s="141"/>
      <c r="J53" s="141"/>
      <c r="K53" s="152">
        <v>28</v>
      </c>
      <c r="L53" s="141">
        <v>0</v>
      </c>
      <c r="M53" s="133" t="s">
        <v>142</v>
      </c>
      <c r="N53" s="141"/>
      <c r="O53" s="139">
        <v>0</v>
      </c>
      <c r="P53" s="133"/>
      <c r="Q53" s="146" t="s">
        <v>106</v>
      </c>
      <c r="R53" s="133" t="s">
        <v>107</v>
      </c>
      <c r="S53" s="133"/>
      <c r="T53" s="133"/>
      <c r="U53" s="133"/>
      <c r="V53" s="141"/>
      <c r="W53" s="141"/>
      <c r="X53" s="141"/>
      <c r="Y53" s="147">
        <v>8.1999999999999993</v>
      </c>
      <c r="Z53" s="134">
        <v>1.8</v>
      </c>
      <c r="AA53" s="134">
        <v>5.2</v>
      </c>
      <c r="AB53" s="134">
        <v>10</v>
      </c>
      <c r="AC53" s="147">
        <v>9.1</v>
      </c>
      <c r="AD53" s="138"/>
      <c r="AE53" s="143"/>
      <c r="AF53" s="138"/>
      <c r="AG53" s="133"/>
      <c r="AH53" s="133" t="s">
        <v>611</v>
      </c>
      <c r="AI53" s="134">
        <v>5.0000000000000001E-3</v>
      </c>
      <c r="AJ53" s="133">
        <v>0.14000000000000001</v>
      </c>
      <c r="AK53" s="133" t="s">
        <v>302</v>
      </c>
      <c r="AL53" s="133" t="s">
        <v>114</v>
      </c>
      <c r="AM53" s="133">
        <v>0.11</v>
      </c>
      <c r="AN53" s="133"/>
      <c r="AO53" s="133" t="s">
        <v>208</v>
      </c>
      <c r="AP53" s="141"/>
      <c r="AQ53" s="141"/>
      <c r="AR53" s="141"/>
      <c r="AS53" s="134"/>
      <c r="AT53" s="134" t="s">
        <v>575</v>
      </c>
      <c r="AU53" s="134" t="s">
        <v>612</v>
      </c>
      <c r="AV53" s="134">
        <v>1.1000000000000001</v>
      </c>
      <c r="AW53" s="141"/>
      <c r="AX53" s="149">
        <v>0.15</v>
      </c>
      <c r="AY53" s="134">
        <v>0.11</v>
      </c>
      <c r="AZ53" s="141"/>
      <c r="BA53" s="134">
        <v>17</v>
      </c>
      <c r="BB53" s="138"/>
      <c r="BC53" s="133"/>
      <c r="BD53" s="141"/>
      <c r="BE53" s="143"/>
      <c r="BF53" s="138"/>
      <c r="BG53" s="144"/>
      <c r="BH53" s="144"/>
      <c r="BI53" s="140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</row>
    <row r="54" spans="1:80">
      <c r="A54" s="133" t="s">
        <v>568</v>
      </c>
      <c r="B54" s="134" t="s">
        <v>610</v>
      </c>
      <c r="C54" s="135" t="s">
        <v>595</v>
      </c>
      <c r="D54" s="136">
        <v>0.52430555555555558</v>
      </c>
      <c r="E54" s="137" t="s">
        <v>104</v>
      </c>
      <c r="F54" s="138"/>
      <c r="G54" s="139">
        <v>28</v>
      </c>
      <c r="H54" s="140">
        <v>29</v>
      </c>
      <c r="I54" s="141"/>
      <c r="J54" s="141"/>
      <c r="K54" s="152">
        <v>28</v>
      </c>
      <c r="L54" s="141">
        <v>0</v>
      </c>
      <c r="M54" s="133" t="s">
        <v>142</v>
      </c>
      <c r="N54" s="141"/>
      <c r="O54" s="139">
        <v>0</v>
      </c>
      <c r="P54" s="133"/>
      <c r="Q54" s="146"/>
      <c r="R54" s="133"/>
      <c r="S54" s="133"/>
      <c r="T54" s="133"/>
      <c r="U54" s="133"/>
      <c r="V54" s="141"/>
      <c r="W54" s="141"/>
      <c r="X54" s="141"/>
      <c r="Y54" s="147">
        <v>8.1999999999999993</v>
      </c>
      <c r="Z54" s="134">
        <v>0.9</v>
      </c>
      <c r="AA54" s="134">
        <v>4.5999999999999996</v>
      </c>
      <c r="AB54" s="134">
        <v>5</v>
      </c>
      <c r="AC54" s="147">
        <v>8.6999999999999993</v>
      </c>
      <c r="AD54" s="138"/>
      <c r="AE54" s="143"/>
      <c r="AF54" s="138"/>
      <c r="AG54" s="133"/>
      <c r="AH54" s="133"/>
      <c r="AI54" s="134"/>
      <c r="AJ54" s="133"/>
      <c r="AK54" s="133"/>
      <c r="AL54" s="133"/>
      <c r="AM54" s="133"/>
      <c r="AN54" s="133"/>
      <c r="AO54" s="133"/>
      <c r="AP54" s="141"/>
      <c r="AQ54" s="141"/>
      <c r="AR54" s="141"/>
      <c r="AS54" s="134"/>
      <c r="AT54" s="134"/>
      <c r="AU54" s="134"/>
      <c r="AV54" s="134"/>
      <c r="AW54" s="141" t="s">
        <v>285</v>
      </c>
      <c r="AX54" s="134"/>
      <c r="AY54" s="134"/>
      <c r="AZ54" s="141"/>
      <c r="BA54" s="134"/>
      <c r="BB54" s="138"/>
      <c r="BC54" s="133"/>
      <c r="BD54" s="141"/>
      <c r="BE54" s="143"/>
      <c r="BF54" s="138"/>
      <c r="BG54" s="144"/>
      <c r="BH54" s="144"/>
      <c r="BI54" s="140"/>
      <c r="BJ54" s="141"/>
      <c r="BK54" s="141"/>
      <c r="BL54" s="141"/>
      <c r="BM54" s="141"/>
      <c r="BN54" s="141" t="s">
        <v>596</v>
      </c>
      <c r="BO54" s="141"/>
      <c r="BP54" s="141" t="s">
        <v>596</v>
      </c>
      <c r="BQ54" s="141" t="s">
        <v>596</v>
      </c>
      <c r="BR54" s="141" t="s">
        <v>596</v>
      </c>
      <c r="BS54" s="141" t="s">
        <v>596</v>
      </c>
      <c r="BT54" s="141" t="s">
        <v>596</v>
      </c>
      <c r="BU54" s="141" t="s">
        <v>596</v>
      </c>
      <c r="BV54" s="141" t="s">
        <v>596</v>
      </c>
      <c r="BW54" s="141" t="s">
        <v>596</v>
      </c>
      <c r="BX54" s="141" t="s">
        <v>596</v>
      </c>
      <c r="BY54" s="141" t="s">
        <v>597</v>
      </c>
      <c r="BZ54" s="141" t="s">
        <v>303</v>
      </c>
      <c r="CA54" s="141" t="s">
        <v>308</v>
      </c>
      <c r="CB54" s="141" t="s">
        <v>598</v>
      </c>
    </row>
    <row r="55" spans="1:80">
      <c r="A55" s="133" t="s">
        <v>568</v>
      </c>
      <c r="B55" s="134" t="s">
        <v>610</v>
      </c>
      <c r="C55" s="135" t="s">
        <v>572</v>
      </c>
      <c r="D55" s="136">
        <v>0.50694444444444442</v>
      </c>
      <c r="E55" s="137" t="s">
        <v>99</v>
      </c>
      <c r="F55" s="138"/>
      <c r="G55" s="139">
        <v>33</v>
      </c>
      <c r="H55" s="140">
        <v>29</v>
      </c>
      <c r="I55" s="141"/>
      <c r="J55" s="141"/>
      <c r="K55" s="152">
        <v>28</v>
      </c>
      <c r="L55" s="141">
        <v>0</v>
      </c>
      <c r="M55" s="133" t="s">
        <v>142</v>
      </c>
      <c r="N55" s="141"/>
      <c r="O55" s="139">
        <v>0</v>
      </c>
      <c r="P55" s="133"/>
      <c r="Q55" s="146"/>
      <c r="R55" s="133"/>
      <c r="S55" s="133"/>
      <c r="T55" s="133"/>
      <c r="U55" s="133"/>
      <c r="V55" s="141"/>
      <c r="W55" s="141"/>
      <c r="X55" s="141"/>
      <c r="Y55" s="147">
        <v>8.1999999999999993</v>
      </c>
      <c r="Z55" s="134">
        <v>0.5</v>
      </c>
      <c r="AA55" s="134">
        <v>3.1</v>
      </c>
      <c r="AB55" s="134">
        <v>9</v>
      </c>
      <c r="AC55" s="147">
        <v>7.9</v>
      </c>
      <c r="AD55" s="138"/>
      <c r="AE55" s="143"/>
      <c r="AF55" s="138"/>
      <c r="AG55" s="133"/>
      <c r="AH55" s="133"/>
      <c r="AI55" s="134"/>
      <c r="AJ55" s="133"/>
      <c r="AK55" s="133"/>
      <c r="AL55" s="133"/>
      <c r="AM55" s="133"/>
      <c r="AN55" s="133"/>
      <c r="AO55" s="133"/>
      <c r="AP55" s="141"/>
      <c r="AQ55" s="141"/>
      <c r="AR55" s="141"/>
      <c r="AS55" s="134"/>
      <c r="AT55" s="134"/>
      <c r="AU55" s="134"/>
      <c r="AV55" s="134"/>
      <c r="AW55" s="141"/>
      <c r="AX55" s="134"/>
      <c r="AY55" s="134"/>
      <c r="AZ55" s="141"/>
      <c r="BA55" s="134"/>
      <c r="BB55" s="138"/>
      <c r="BC55" s="133"/>
      <c r="BD55" s="141"/>
      <c r="BE55" s="143"/>
      <c r="BF55" s="138"/>
      <c r="BG55" s="144"/>
      <c r="BH55" s="144"/>
      <c r="BI55" s="140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</row>
    <row r="56" spans="1:80">
      <c r="A56" s="133" t="s">
        <v>568</v>
      </c>
      <c r="B56" s="134" t="s">
        <v>610</v>
      </c>
      <c r="C56" s="135" t="s">
        <v>599</v>
      </c>
      <c r="D56" s="136">
        <v>0.64236111111111105</v>
      </c>
      <c r="E56" s="137" t="s">
        <v>99</v>
      </c>
      <c r="F56" s="138"/>
      <c r="G56" s="139">
        <v>26</v>
      </c>
      <c r="H56" s="140">
        <v>23.5</v>
      </c>
      <c r="I56" s="141"/>
      <c r="J56" s="141"/>
      <c r="K56" s="152">
        <v>28</v>
      </c>
      <c r="L56" s="141">
        <v>0</v>
      </c>
      <c r="M56" s="133" t="s">
        <v>142</v>
      </c>
      <c r="N56" s="141"/>
      <c r="O56" s="139">
        <v>0</v>
      </c>
      <c r="P56" s="133" t="s">
        <v>584</v>
      </c>
      <c r="Q56" s="146" t="s">
        <v>593</v>
      </c>
      <c r="R56" s="133" t="s">
        <v>107</v>
      </c>
      <c r="S56" s="133" t="s">
        <v>114</v>
      </c>
      <c r="T56" s="133" t="s">
        <v>107</v>
      </c>
      <c r="U56" s="133" t="s">
        <v>110</v>
      </c>
      <c r="V56" s="141"/>
      <c r="W56" s="141"/>
      <c r="X56" s="141" t="s">
        <v>295</v>
      </c>
      <c r="Y56" s="147">
        <v>7.8</v>
      </c>
      <c r="Z56" s="134">
        <v>0.9</v>
      </c>
      <c r="AA56" s="134">
        <v>3.7</v>
      </c>
      <c r="AB56" s="134">
        <v>6</v>
      </c>
      <c r="AC56" s="147">
        <v>7.9</v>
      </c>
      <c r="AD56" s="138"/>
      <c r="AE56" s="143"/>
      <c r="AF56" s="138"/>
      <c r="AG56" s="133" t="s">
        <v>566</v>
      </c>
      <c r="AH56" s="133" t="s">
        <v>109</v>
      </c>
      <c r="AI56" s="134">
        <v>6.0000000000000001E-3</v>
      </c>
      <c r="AJ56" s="149">
        <v>0.08</v>
      </c>
      <c r="AK56" s="133">
        <v>0.01</v>
      </c>
      <c r="AL56" s="133" t="s">
        <v>114</v>
      </c>
      <c r="AM56" s="133" t="s">
        <v>594</v>
      </c>
      <c r="AN56" s="133" t="s">
        <v>600</v>
      </c>
      <c r="AO56" s="133" t="s">
        <v>208</v>
      </c>
      <c r="AP56" s="141"/>
      <c r="AQ56" s="141"/>
      <c r="AR56" s="141"/>
      <c r="AS56" s="147">
        <v>2.7</v>
      </c>
      <c r="AT56" s="134" t="s">
        <v>575</v>
      </c>
      <c r="AU56" s="134" t="s">
        <v>589</v>
      </c>
      <c r="AV56" s="134">
        <v>2.6</v>
      </c>
      <c r="AW56" s="141"/>
      <c r="AX56" s="149">
        <v>0.15</v>
      </c>
      <c r="AY56" s="134">
        <v>0.14000000000000001</v>
      </c>
      <c r="AZ56" s="141"/>
      <c r="BA56" s="134">
        <v>20</v>
      </c>
      <c r="BB56" s="138"/>
      <c r="BC56" s="133" t="s">
        <v>443</v>
      </c>
      <c r="BD56" s="141"/>
      <c r="BE56" s="143"/>
      <c r="BF56" s="138"/>
      <c r="BG56" s="144"/>
      <c r="BH56" s="144"/>
      <c r="BI56" s="140"/>
      <c r="BJ56" s="141"/>
      <c r="BK56" s="141"/>
      <c r="BL56" s="141" t="s">
        <v>308</v>
      </c>
      <c r="BM56" s="141">
        <v>0.03</v>
      </c>
      <c r="BN56" s="141"/>
      <c r="BO56" s="141"/>
      <c r="BP56" s="141"/>
      <c r="BQ56" s="141"/>
      <c r="BR56" s="141"/>
      <c r="BS56" s="141"/>
      <c r="BT56" s="141"/>
      <c r="BU56" s="141"/>
      <c r="BV56" s="141"/>
      <c r="BW56" s="141"/>
      <c r="BX56" s="141"/>
      <c r="BY56" s="141"/>
      <c r="BZ56" s="141"/>
      <c r="CA56" s="141"/>
      <c r="CB56" s="141"/>
    </row>
    <row r="57" spans="1:80">
      <c r="A57" s="133" t="s">
        <v>568</v>
      </c>
      <c r="B57" s="134" t="s">
        <v>610</v>
      </c>
      <c r="C57" s="135" t="s">
        <v>602</v>
      </c>
      <c r="D57" s="136">
        <v>0.49652777777777773</v>
      </c>
      <c r="E57" s="137" t="s">
        <v>104</v>
      </c>
      <c r="F57" s="138"/>
      <c r="G57" s="139">
        <v>28</v>
      </c>
      <c r="H57" s="140">
        <v>23</v>
      </c>
      <c r="I57" s="141"/>
      <c r="J57" s="141"/>
      <c r="K57" s="152">
        <v>28</v>
      </c>
      <c r="L57" s="141">
        <v>0</v>
      </c>
      <c r="M57" s="133" t="s">
        <v>142</v>
      </c>
      <c r="N57" s="141"/>
      <c r="O57" s="139">
        <v>0</v>
      </c>
      <c r="P57" s="133"/>
      <c r="Q57" s="146"/>
      <c r="R57" s="133"/>
      <c r="S57" s="133"/>
      <c r="T57" s="133"/>
      <c r="U57" s="133"/>
      <c r="V57" s="141"/>
      <c r="W57" s="141"/>
      <c r="X57" s="141"/>
      <c r="Y57" s="147">
        <v>7.9</v>
      </c>
      <c r="Z57" s="134">
        <v>0.4</v>
      </c>
      <c r="AA57" s="147">
        <v>3</v>
      </c>
      <c r="AB57" s="134">
        <v>3</v>
      </c>
      <c r="AC57" s="147">
        <v>9</v>
      </c>
      <c r="AD57" s="138"/>
      <c r="AE57" s="143"/>
      <c r="AF57" s="138"/>
      <c r="AG57" s="133"/>
      <c r="AH57" s="133"/>
      <c r="AI57" s="134"/>
      <c r="AJ57" s="133"/>
      <c r="AK57" s="133"/>
      <c r="AL57" s="133"/>
      <c r="AM57" s="133"/>
      <c r="AN57" s="133"/>
      <c r="AO57" s="133"/>
      <c r="AP57" s="141"/>
      <c r="AQ57" s="141"/>
      <c r="AR57" s="141"/>
      <c r="AS57" s="134"/>
      <c r="AT57" s="134"/>
      <c r="AU57" s="134"/>
      <c r="AV57" s="134"/>
      <c r="AW57" s="141"/>
      <c r="AX57" s="149"/>
      <c r="AY57" s="149"/>
      <c r="AZ57" s="141"/>
      <c r="BA57" s="134"/>
      <c r="BB57" s="138"/>
      <c r="BC57" s="133"/>
      <c r="BD57" s="141"/>
      <c r="BE57" s="143"/>
      <c r="BF57" s="138"/>
      <c r="BG57" s="144"/>
      <c r="BH57" s="144"/>
      <c r="BI57" s="140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</row>
    <row r="58" spans="1:80">
      <c r="A58" s="133" t="s">
        <v>568</v>
      </c>
      <c r="B58" s="134" t="s">
        <v>610</v>
      </c>
      <c r="C58" s="135" t="s">
        <v>577</v>
      </c>
      <c r="D58" s="136">
        <v>0.50347222222222221</v>
      </c>
      <c r="E58" s="137" t="s">
        <v>104</v>
      </c>
      <c r="F58" s="138"/>
      <c r="G58" s="139">
        <v>24</v>
      </c>
      <c r="H58" s="140">
        <v>18.5</v>
      </c>
      <c r="I58" s="141"/>
      <c r="J58" s="141"/>
      <c r="K58" s="152">
        <v>28</v>
      </c>
      <c r="L58" s="141">
        <v>0</v>
      </c>
      <c r="M58" s="133" t="s">
        <v>142</v>
      </c>
      <c r="N58" s="141"/>
      <c r="O58" s="139">
        <v>0</v>
      </c>
      <c r="P58" s="133"/>
      <c r="Q58" s="146"/>
      <c r="R58" s="133"/>
      <c r="S58" s="133"/>
      <c r="T58" s="133"/>
      <c r="U58" s="133"/>
      <c r="V58" s="141"/>
      <c r="W58" s="141"/>
      <c r="X58" s="141"/>
      <c r="Y58" s="147">
        <v>8</v>
      </c>
      <c r="Z58" s="147">
        <v>0.7</v>
      </c>
      <c r="AA58" s="134">
        <v>2.5</v>
      </c>
      <c r="AB58" s="134">
        <v>2</v>
      </c>
      <c r="AC58" s="147">
        <v>9.6</v>
      </c>
      <c r="AD58" s="138"/>
      <c r="AE58" s="143"/>
      <c r="AF58" s="138"/>
      <c r="AG58" s="133"/>
      <c r="AH58" s="133"/>
      <c r="AI58" s="134"/>
      <c r="AJ58" s="133"/>
      <c r="AK58" s="133"/>
      <c r="AL58" s="133"/>
      <c r="AM58" s="133"/>
      <c r="AN58" s="133"/>
      <c r="AO58" s="133"/>
      <c r="AP58" s="141"/>
      <c r="AQ58" s="141"/>
      <c r="AR58" s="141"/>
      <c r="AS58" s="134"/>
      <c r="AT58" s="149"/>
      <c r="AU58" s="134"/>
      <c r="AV58" s="147"/>
      <c r="AW58" s="141"/>
      <c r="AX58" s="134"/>
      <c r="AY58" s="134"/>
      <c r="AZ58" s="141"/>
      <c r="BA58" s="134"/>
      <c r="BB58" s="138"/>
      <c r="BC58" s="133"/>
      <c r="BD58" s="141"/>
      <c r="BE58" s="143"/>
      <c r="BF58" s="138"/>
      <c r="BG58" s="144"/>
      <c r="BH58" s="144"/>
      <c r="BI58" s="140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</row>
    <row r="59" spans="1:80">
      <c r="A59" s="133" t="s">
        <v>568</v>
      </c>
      <c r="B59" s="134" t="s">
        <v>610</v>
      </c>
      <c r="C59" s="135" t="s">
        <v>603</v>
      </c>
      <c r="D59" s="136">
        <v>0.58333333333333337</v>
      </c>
      <c r="E59" s="137" t="s">
        <v>104</v>
      </c>
      <c r="F59" s="138"/>
      <c r="G59" s="139">
        <v>13</v>
      </c>
      <c r="H59" s="140">
        <v>10.5</v>
      </c>
      <c r="I59" s="141"/>
      <c r="J59" s="141"/>
      <c r="K59" s="152">
        <v>26</v>
      </c>
      <c r="L59" s="141">
        <v>0</v>
      </c>
      <c r="M59" s="133" t="s">
        <v>142</v>
      </c>
      <c r="N59" s="141"/>
      <c r="O59" s="139">
        <v>0</v>
      </c>
      <c r="P59" s="133"/>
      <c r="Q59" s="146" t="s">
        <v>106</v>
      </c>
      <c r="R59" s="133" t="s">
        <v>107</v>
      </c>
      <c r="S59" s="133"/>
      <c r="T59" s="133"/>
      <c r="U59" s="133"/>
      <c r="V59" s="141"/>
      <c r="W59" s="141"/>
      <c r="X59" s="141"/>
      <c r="Y59" s="147">
        <v>8.3000000000000007</v>
      </c>
      <c r="Z59" s="134">
        <v>1.1000000000000001</v>
      </c>
      <c r="AA59" s="134">
        <v>2.7</v>
      </c>
      <c r="AB59" s="134">
        <v>1</v>
      </c>
      <c r="AC59" s="147">
        <v>14.2</v>
      </c>
      <c r="AD59" s="138"/>
      <c r="AE59" s="143"/>
      <c r="AF59" s="138"/>
      <c r="AG59" s="133"/>
      <c r="AH59" s="133" t="s">
        <v>611</v>
      </c>
      <c r="AI59" s="134">
        <v>8.0000000000000002E-3</v>
      </c>
      <c r="AJ59" s="133">
        <v>0.05</v>
      </c>
      <c r="AK59" s="133">
        <v>0.01</v>
      </c>
      <c r="AL59" s="133" t="s">
        <v>114</v>
      </c>
      <c r="AM59" s="133" t="s">
        <v>594</v>
      </c>
      <c r="AN59" s="133"/>
      <c r="AO59" s="133" t="s">
        <v>208</v>
      </c>
      <c r="AP59" s="141"/>
      <c r="AQ59" s="141"/>
      <c r="AR59" s="141"/>
      <c r="AS59" s="134"/>
      <c r="AT59" s="134" t="s">
        <v>575</v>
      </c>
      <c r="AU59" s="134">
        <v>0.05</v>
      </c>
      <c r="AV59" s="134">
        <v>4.9000000000000004</v>
      </c>
      <c r="AW59" s="141"/>
      <c r="AX59" s="149">
        <v>0.36</v>
      </c>
      <c r="AY59" s="134">
        <v>0.34</v>
      </c>
      <c r="AZ59" s="141"/>
      <c r="BA59" s="134">
        <v>37</v>
      </c>
      <c r="BB59" s="138"/>
      <c r="BC59" s="133"/>
      <c r="BD59" s="141"/>
      <c r="BE59" s="143"/>
      <c r="BF59" s="138"/>
      <c r="BG59" s="144"/>
      <c r="BH59" s="144"/>
      <c r="BI59" s="140"/>
      <c r="BJ59" s="141"/>
      <c r="BK59" s="141"/>
      <c r="BL59" s="141"/>
      <c r="BM59" s="141"/>
      <c r="BN59" s="141"/>
      <c r="BO59" s="141"/>
      <c r="BP59" s="141"/>
      <c r="BQ59" s="141"/>
      <c r="BR59" s="141"/>
      <c r="BS59" s="141"/>
      <c r="BT59" s="141"/>
      <c r="BU59" s="141"/>
      <c r="BV59" s="141"/>
      <c r="BW59" s="141"/>
      <c r="BX59" s="141"/>
      <c r="BY59" s="141"/>
      <c r="BZ59" s="141"/>
      <c r="CA59" s="141"/>
      <c r="CB59" s="141"/>
    </row>
    <row r="60" spans="1:80">
      <c r="A60" s="133" t="s">
        <v>568</v>
      </c>
      <c r="B60" s="134" t="s">
        <v>610</v>
      </c>
      <c r="C60" s="135" t="s">
        <v>604</v>
      </c>
      <c r="D60" s="136">
        <v>0.47222222222222227</v>
      </c>
      <c r="E60" s="137" t="s">
        <v>104</v>
      </c>
      <c r="F60" s="138"/>
      <c r="G60" s="139">
        <v>14</v>
      </c>
      <c r="H60" s="140">
        <v>9.5</v>
      </c>
      <c r="I60" s="141"/>
      <c r="J60" s="141"/>
      <c r="K60" s="152">
        <v>25</v>
      </c>
      <c r="L60" s="141">
        <v>0</v>
      </c>
      <c r="M60" s="133" t="s">
        <v>142</v>
      </c>
      <c r="N60" s="141"/>
      <c r="O60" s="139">
        <v>0</v>
      </c>
      <c r="P60" s="133"/>
      <c r="Q60" s="146"/>
      <c r="R60" s="133"/>
      <c r="S60" s="133"/>
      <c r="T60" s="133"/>
      <c r="U60" s="133"/>
      <c r="V60" s="141"/>
      <c r="W60" s="141"/>
      <c r="X60" s="141"/>
      <c r="Y60" s="147">
        <v>7.9</v>
      </c>
      <c r="Z60" s="134">
        <v>1.1000000000000001</v>
      </c>
      <c r="AA60" s="134">
        <v>2.6</v>
      </c>
      <c r="AB60" s="134">
        <v>2</v>
      </c>
      <c r="AC60" s="147">
        <v>10.4</v>
      </c>
      <c r="AD60" s="138"/>
      <c r="AE60" s="143"/>
      <c r="AF60" s="138"/>
      <c r="AG60" s="133"/>
      <c r="AH60" s="133"/>
      <c r="AI60" s="134"/>
      <c r="AJ60" s="133"/>
      <c r="AK60" s="133"/>
      <c r="AL60" s="133"/>
      <c r="AM60" s="149"/>
      <c r="AN60" s="133"/>
      <c r="AO60" s="133"/>
      <c r="AP60" s="141"/>
      <c r="AQ60" s="141"/>
      <c r="AR60" s="141"/>
      <c r="AS60" s="134"/>
      <c r="AT60" s="134"/>
      <c r="AU60" s="134"/>
      <c r="AV60" s="134"/>
      <c r="AW60" s="141"/>
      <c r="AX60" s="134"/>
      <c r="AY60" s="134"/>
      <c r="AZ60" s="141"/>
      <c r="BA60" s="134"/>
      <c r="BB60" s="138"/>
      <c r="BC60" s="133"/>
      <c r="BD60" s="141"/>
      <c r="BE60" s="143"/>
      <c r="BF60" s="138"/>
      <c r="BG60" s="144"/>
      <c r="BH60" s="144"/>
      <c r="BI60" s="140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</row>
    <row r="61" spans="1:80">
      <c r="A61" s="133" t="s">
        <v>568</v>
      </c>
      <c r="B61" s="134" t="s">
        <v>610</v>
      </c>
      <c r="C61" s="135" t="s">
        <v>578</v>
      </c>
      <c r="D61" s="136">
        <v>0.47916666666666669</v>
      </c>
      <c r="E61" s="137" t="s">
        <v>104</v>
      </c>
      <c r="F61" s="138"/>
      <c r="G61" s="139">
        <v>10</v>
      </c>
      <c r="H61" s="140">
        <v>8.5</v>
      </c>
      <c r="I61" s="141"/>
      <c r="J61" s="141"/>
      <c r="K61" s="152">
        <v>25</v>
      </c>
      <c r="L61" s="141">
        <v>0</v>
      </c>
      <c r="M61" s="133" t="s">
        <v>583</v>
      </c>
      <c r="N61" s="141"/>
      <c r="O61" s="139">
        <v>0</v>
      </c>
      <c r="P61" s="133"/>
      <c r="Q61" s="146"/>
      <c r="R61" s="133"/>
      <c r="S61" s="133"/>
      <c r="T61" s="133"/>
      <c r="U61" s="133"/>
      <c r="V61" s="141"/>
      <c r="W61" s="141"/>
      <c r="X61" s="141"/>
      <c r="Y61" s="147">
        <v>7.9</v>
      </c>
      <c r="Z61" s="147">
        <v>1</v>
      </c>
      <c r="AA61" s="134">
        <v>3.2</v>
      </c>
      <c r="AB61" s="134">
        <v>2</v>
      </c>
      <c r="AC61" s="147">
        <v>11</v>
      </c>
      <c r="AD61" s="138"/>
      <c r="AE61" s="143"/>
      <c r="AF61" s="138"/>
      <c r="AG61" s="133"/>
      <c r="AH61" s="133"/>
      <c r="AI61" s="134"/>
      <c r="AJ61" s="133"/>
      <c r="AK61" s="133"/>
      <c r="AL61" s="133"/>
      <c r="AM61" s="149"/>
      <c r="AN61" s="133"/>
      <c r="AO61" s="133"/>
      <c r="AP61" s="141"/>
      <c r="AQ61" s="141"/>
      <c r="AR61" s="141"/>
      <c r="AS61" s="134"/>
      <c r="AT61" s="134"/>
      <c r="AU61" s="134"/>
      <c r="AV61" s="134"/>
      <c r="AW61" s="141"/>
      <c r="AX61" s="134"/>
      <c r="AY61" s="134"/>
      <c r="AZ61" s="141"/>
      <c r="BA61" s="134"/>
      <c r="BB61" s="138"/>
      <c r="BC61" s="133"/>
      <c r="BD61" s="141"/>
      <c r="BE61" s="143"/>
      <c r="BF61" s="138"/>
      <c r="BG61" s="144"/>
      <c r="BH61" s="144"/>
      <c r="BI61" s="140"/>
      <c r="BJ61" s="141"/>
      <c r="BK61" s="141"/>
      <c r="BL61" s="141"/>
      <c r="BM61" s="141"/>
      <c r="BN61" s="141"/>
      <c r="BO61" s="141"/>
      <c r="BP61" s="141"/>
      <c r="BQ61" s="141"/>
      <c r="BR61" s="141"/>
      <c r="BS61" s="141"/>
      <c r="BT61" s="141"/>
      <c r="BU61" s="141"/>
      <c r="BV61" s="141"/>
      <c r="BW61" s="141"/>
      <c r="BX61" s="141"/>
      <c r="BY61" s="141"/>
      <c r="BZ61" s="141"/>
      <c r="CA61" s="141"/>
      <c r="CB61" s="141"/>
    </row>
    <row r="62" spans="1:80">
      <c r="A62" s="133" t="s">
        <v>568</v>
      </c>
      <c r="B62" s="134" t="s">
        <v>610</v>
      </c>
      <c r="C62" s="135" t="s">
        <v>605</v>
      </c>
      <c r="D62" s="136">
        <v>0.64236111111111105</v>
      </c>
      <c r="E62" s="137" t="s">
        <v>104</v>
      </c>
      <c r="F62" s="138"/>
      <c r="G62" s="139">
        <v>17</v>
      </c>
      <c r="H62" s="140">
        <v>16.5</v>
      </c>
      <c r="I62" s="141"/>
      <c r="J62" s="141"/>
      <c r="K62" s="152">
        <v>25</v>
      </c>
      <c r="L62" s="141">
        <v>0</v>
      </c>
      <c r="M62" s="133" t="s">
        <v>142</v>
      </c>
      <c r="N62" s="141"/>
      <c r="O62" s="139">
        <v>0</v>
      </c>
      <c r="P62" s="133" t="s">
        <v>584</v>
      </c>
      <c r="Q62" s="146" t="s">
        <v>106</v>
      </c>
      <c r="R62" s="133" t="s">
        <v>107</v>
      </c>
      <c r="S62" s="133" t="s">
        <v>114</v>
      </c>
      <c r="T62" s="133" t="s">
        <v>107</v>
      </c>
      <c r="U62" s="133" t="s">
        <v>110</v>
      </c>
      <c r="V62" s="141"/>
      <c r="W62" s="141"/>
      <c r="X62" s="141" t="s">
        <v>295</v>
      </c>
      <c r="Y62" s="147">
        <v>8</v>
      </c>
      <c r="Z62" s="147">
        <v>1.2</v>
      </c>
      <c r="AA62" s="134">
        <v>3.5</v>
      </c>
      <c r="AB62" s="134">
        <v>8</v>
      </c>
      <c r="AC62" s="147">
        <v>10</v>
      </c>
      <c r="AD62" s="138"/>
      <c r="AE62" s="143"/>
      <c r="AF62" s="138"/>
      <c r="AG62" s="133" t="s">
        <v>566</v>
      </c>
      <c r="AH62" s="133" t="s">
        <v>109</v>
      </c>
      <c r="AI62" s="134">
        <v>7.0000000000000001E-3</v>
      </c>
      <c r="AJ62" s="133">
        <v>0.09</v>
      </c>
      <c r="AK62" s="133">
        <v>0.03</v>
      </c>
      <c r="AL62" s="133" t="s">
        <v>114</v>
      </c>
      <c r="AM62" s="149" t="s">
        <v>594</v>
      </c>
      <c r="AN62" s="133" t="s">
        <v>600</v>
      </c>
      <c r="AO62" s="133" t="s">
        <v>208</v>
      </c>
      <c r="AP62" s="141"/>
      <c r="AQ62" s="141"/>
      <c r="AR62" s="141"/>
      <c r="AS62" s="147">
        <v>4</v>
      </c>
      <c r="AT62" s="149">
        <v>0.04</v>
      </c>
      <c r="AU62" s="134" t="s">
        <v>576</v>
      </c>
      <c r="AV62" s="134">
        <v>3.8</v>
      </c>
      <c r="AW62" s="141"/>
      <c r="AX62" s="134">
        <v>0.21</v>
      </c>
      <c r="AY62" s="149">
        <v>0.2</v>
      </c>
      <c r="AZ62" s="141"/>
      <c r="BA62" s="134">
        <v>28</v>
      </c>
      <c r="BB62" s="138"/>
      <c r="BC62" s="133">
        <v>0.03</v>
      </c>
      <c r="BD62" s="141"/>
      <c r="BE62" s="143"/>
      <c r="BF62" s="138"/>
      <c r="BG62" s="144"/>
      <c r="BH62" s="144"/>
      <c r="BI62" s="140"/>
      <c r="BJ62" s="141"/>
      <c r="BK62" s="141"/>
      <c r="BL62" s="141" t="s">
        <v>308</v>
      </c>
      <c r="BM62" s="141">
        <v>0.03</v>
      </c>
      <c r="BN62" s="141"/>
      <c r="BO62" s="141"/>
      <c r="BP62" s="141"/>
      <c r="BQ62" s="141"/>
      <c r="BR62" s="141"/>
      <c r="BS62" s="141"/>
      <c r="BT62" s="141"/>
      <c r="BU62" s="141"/>
      <c r="BV62" s="141"/>
      <c r="BW62" s="141"/>
      <c r="BX62" s="141"/>
      <c r="BY62" s="141"/>
      <c r="BZ62" s="141"/>
      <c r="CA62" s="141"/>
      <c r="CB62" s="141"/>
    </row>
    <row r="63" spans="1:80">
      <c r="A63" s="133" t="s">
        <v>568</v>
      </c>
      <c r="B63" s="134" t="s">
        <v>613</v>
      </c>
      <c r="C63" s="135" t="s">
        <v>592</v>
      </c>
      <c r="D63" s="136">
        <v>0.43055555555555558</v>
      </c>
      <c r="E63" s="137" t="s">
        <v>104</v>
      </c>
      <c r="F63" s="138"/>
      <c r="G63" s="139">
        <v>26</v>
      </c>
      <c r="H63" s="140">
        <v>23.5</v>
      </c>
      <c r="I63" s="141"/>
      <c r="J63" s="141"/>
      <c r="K63" s="152" t="s">
        <v>588</v>
      </c>
      <c r="L63" s="141">
        <v>0</v>
      </c>
      <c r="M63" s="133" t="s">
        <v>142</v>
      </c>
      <c r="N63" s="141"/>
      <c r="O63" s="139">
        <v>0</v>
      </c>
      <c r="P63" s="133"/>
      <c r="Q63" s="146"/>
      <c r="R63" s="133"/>
      <c r="S63" s="133"/>
      <c r="T63" s="133"/>
      <c r="U63" s="133"/>
      <c r="V63" s="141"/>
      <c r="W63" s="141"/>
      <c r="X63" s="141"/>
      <c r="Y63" s="147">
        <v>8.3000000000000007</v>
      </c>
      <c r="Z63" s="134">
        <v>1.6</v>
      </c>
      <c r="AA63" s="134">
        <v>4.2</v>
      </c>
      <c r="AB63" s="134">
        <v>5</v>
      </c>
      <c r="AC63" s="147">
        <v>9.4</v>
      </c>
      <c r="AD63" s="138"/>
      <c r="AE63" s="143"/>
      <c r="AF63" s="138"/>
      <c r="AG63" s="133"/>
      <c r="AH63" s="133"/>
      <c r="AI63" s="134"/>
      <c r="AJ63" s="133"/>
      <c r="AK63" s="133"/>
      <c r="AL63" s="133"/>
      <c r="AM63" s="133"/>
      <c r="AN63" s="133"/>
      <c r="AO63" s="133"/>
      <c r="AP63" s="141"/>
      <c r="AQ63" s="141"/>
      <c r="AR63" s="141"/>
      <c r="AS63" s="134"/>
      <c r="AT63" s="134"/>
      <c r="AU63" s="149"/>
      <c r="AV63" s="134"/>
      <c r="AW63" s="141"/>
      <c r="AX63" s="134"/>
      <c r="AY63" s="134"/>
      <c r="AZ63" s="141"/>
      <c r="BA63" s="134"/>
      <c r="BB63" s="138"/>
      <c r="BC63" s="133"/>
      <c r="BD63" s="141"/>
      <c r="BE63" s="143"/>
      <c r="BF63" s="138"/>
      <c r="BG63" s="144"/>
      <c r="BH63" s="144"/>
      <c r="BI63" s="140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  <c r="BY63" s="141"/>
      <c r="BZ63" s="141"/>
      <c r="CA63" s="141"/>
      <c r="CB63" s="141"/>
    </row>
    <row r="64" spans="1:80">
      <c r="A64" s="133" t="s">
        <v>568</v>
      </c>
      <c r="B64" s="134" t="s">
        <v>613</v>
      </c>
      <c r="C64" s="135" t="s">
        <v>599</v>
      </c>
      <c r="D64" s="136">
        <v>0.4375</v>
      </c>
      <c r="E64" s="137" t="s">
        <v>99</v>
      </c>
      <c r="F64" s="138"/>
      <c r="G64" s="139">
        <v>27</v>
      </c>
      <c r="H64" s="140">
        <v>22</v>
      </c>
      <c r="I64" s="141"/>
      <c r="J64" s="141"/>
      <c r="K64" s="152" t="s">
        <v>588</v>
      </c>
      <c r="L64" s="141">
        <v>0</v>
      </c>
      <c r="M64" s="133" t="s">
        <v>142</v>
      </c>
      <c r="N64" s="141"/>
      <c r="O64" s="139">
        <v>0</v>
      </c>
      <c r="P64" s="133" t="s">
        <v>584</v>
      </c>
      <c r="Q64" s="146" t="s">
        <v>106</v>
      </c>
      <c r="R64" s="133" t="s">
        <v>107</v>
      </c>
      <c r="S64" s="133" t="s">
        <v>114</v>
      </c>
      <c r="T64" s="133" t="s">
        <v>107</v>
      </c>
      <c r="U64" s="133" t="s">
        <v>110</v>
      </c>
      <c r="V64" s="141"/>
      <c r="W64" s="141"/>
      <c r="X64" s="141" t="s">
        <v>295</v>
      </c>
      <c r="Y64" s="147">
        <v>8.1</v>
      </c>
      <c r="Z64" s="147">
        <v>0.5</v>
      </c>
      <c r="AA64" s="134">
        <v>3.1</v>
      </c>
      <c r="AB64" s="134">
        <v>2</v>
      </c>
      <c r="AC64" s="147">
        <v>8.5</v>
      </c>
      <c r="AD64" s="138"/>
      <c r="AE64" s="143"/>
      <c r="AF64" s="138"/>
      <c r="AG64" s="133" t="s">
        <v>614</v>
      </c>
      <c r="AH64" s="133" t="s">
        <v>109</v>
      </c>
      <c r="AI64" s="134">
        <v>2E-3</v>
      </c>
      <c r="AJ64" s="133">
        <v>0.09</v>
      </c>
      <c r="AK64" s="133">
        <v>0.02</v>
      </c>
      <c r="AL64" s="133" t="s">
        <v>114</v>
      </c>
      <c r="AM64" s="133" t="s">
        <v>594</v>
      </c>
      <c r="AN64" s="133" t="s">
        <v>600</v>
      </c>
      <c r="AO64" s="133" t="s">
        <v>208</v>
      </c>
      <c r="AP64" s="141"/>
      <c r="AQ64" s="141"/>
      <c r="AR64" s="141"/>
      <c r="AS64" s="147">
        <v>3.4</v>
      </c>
      <c r="AT64" s="134">
        <v>0.04</v>
      </c>
      <c r="AU64" s="134" t="s">
        <v>576</v>
      </c>
      <c r="AV64" s="147">
        <v>3.2</v>
      </c>
      <c r="AW64" s="141"/>
      <c r="AX64" s="134">
        <v>0.12</v>
      </c>
      <c r="AY64" s="134">
        <v>0.12</v>
      </c>
      <c r="AZ64" s="141"/>
      <c r="BA64" s="134">
        <v>22</v>
      </c>
      <c r="BB64" s="138"/>
      <c r="BC64" s="133" t="s">
        <v>601</v>
      </c>
      <c r="BD64" s="141"/>
      <c r="BE64" s="143"/>
      <c r="BF64" s="138"/>
      <c r="BG64" s="144"/>
      <c r="BH64" s="144"/>
      <c r="BI64" s="140"/>
      <c r="BJ64" s="141"/>
      <c r="BK64" s="141"/>
      <c r="BL64" s="141" t="s">
        <v>308</v>
      </c>
      <c r="BM64" s="141">
        <v>0.02</v>
      </c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</row>
    <row r="65" spans="1:80">
      <c r="A65" s="133" t="s">
        <v>568</v>
      </c>
      <c r="B65" s="134" t="s">
        <v>613</v>
      </c>
      <c r="C65" s="135" t="s">
        <v>603</v>
      </c>
      <c r="D65" s="136">
        <v>0.43055555555555558</v>
      </c>
      <c r="E65" s="137" t="s">
        <v>104</v>
      </c>
      <c r="F65" s="138"/>
      <c r="G65" s="139">
        <v>11</v>
      </c>
      <c r="H65" s="140">
        <v>9</v>
      </c>
      <c r="I65" s="141"/>
      <c r="J65" s="141"/>
      <c r="K65" s="152" t="s">
        <v>588</v>
      </c>
      <c r="L65" s="141">
        <v>0</v>
      </c>
      <c r="M65" s="133" t="s">
        <v>142</v>
      </c>
      <c r="N65" s="141"/>
      <c r="O65" s="139">
        <v>0</v>
      </c>
      <c r="P65" s="133"/>
      <c r="Q65" s="146"/>
      <c r="R65" s="133"/>
      <c r="S65" s="133"/>
      <c r="T65" s="133"/>
      <c r="U65" s="133"/>
      <c r="V65" s="141"/>
      <c r="W65" s="141"/>
      <c r="X65" s="141"/>
      <c r="Y65" s="147">
        <v>8.1</v>
      </c>
      <c r="Z65" s="134">
        <v>0.6</v>
      </c>
      <c r="AA65" s="134">
        <v>2.1</v>
      </c>
      <c r="AB65" s="134">
        <v>1</v>
      </c>
      <c r="AC65" s="147">
        <v>12.1</v>
      </c>
      <c r="AD65" s="138"/>
      <c r="AE65" s="143"/>
      <c r="AF65" s="138"/>
      <c r="AG65" s="133"/>
      <c r="AH65" s="133"/>
      <c r="AI65" s="134"/>
      <c r="AJ65" s="133"/>
      <c r="AK65" s="133"/>
      <c r="AL65" s="133"/>
      <c r="AM65" s="133"/>
      <c r="AN65" s="133"/>
      <c r="AO65" s="133"/>
      <c r="AP65" s="141"/>
      <c r="AQ65" s="141"/>
      <c r="AR65" s="141"/>
      <c r="AS65" s="134"/>
      <c r="AT65" s="134"/>
      <c r="AU65" s="149"/>
      <c r="AV65" s="134"/>
      <c r="AW65" s="141"/>
      <c r="AX65" s="134"/>
      <c r="AY65" s="134"/>
      <c r="AZ65" s="141"/>
      <c r="BA65" s="134"/>
      <c r="BB65" s="138"/>
      <c r="BC65" s="133"/>
      <c r="BD65" s="141"/>
      <c r="BE65" s="143"/>
      <c r="BF65" s="138"/>
      <c r="BG65" s="144"/>
      <c r="BH65" s="144"/>
      <c r="BI65" s="140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</row>
    <row r="66" spans="1:80">
      <c r="A66" s="133" t="s">
        <v>568</v>
      </c>
      <c r="B66" s="134" t="s">
        <v>613</v>
      </c>
      <c r="C66" s="135" t="s">
        <v>605</v>
      </c>
      <c r="D66" s="136">
        <v>0.44791666666666669</v>
      </c>
      <c r="E66" s="137" t="s">
        <v>104</v>
      </c>
      <c r="F66" s="138"/>
      <c r="G66" s="139">
        <v>13</v>
      </c>
      <c r="H66" s="140">
        <v>14</v>
      </c>
      <c r="I66" s="141"/>
      <c r="J66" s="141"/>
      <c r="K66" s="152" t="s">
        <v>588</v>
      </c>
      <c r="L66" s="141">
        <v>0</v>
      </c>
      <c r="M66" s="133" t="s">
        <v>142</v>
      </c>
      <c r="N66" s="141"/>
      <c r="O66" s="139">
        <v>0</v>
      </c>
      <c r="P66" s="133" t="s">
        <v>584</v>
      </c>
      <c r="Q66" s="146" t="s">
        <v>106</v>
      </c>
      <c r="R66" s="133" t="s">
        <v>107</v>
      </c>
      <c r="S66" s="133" t="s">
        <v>114</v>
      </c>
      <c r="T66" s="133" t="s">
        <v>107</v>
      </c>
      <c r="U66" s="133" t="s">
        <v>110</v>
      </c>
      <c r="V66" s="141"/>
      <c r="W66" s="141"/>
      <c r="X66" s="141" t="s">
        <v>295</v>
      </c>
      <c r="Y66" s="147">
        <v>8</v>
      </c>
      <c r="Z66" s="147">
        <v>0.5</v>
      </c>
      <c r="AA66" s="134">
        <v>2.7</v>
      </c>
      <c r="AB66" s="134">
        <v>1</v>
      </c>
      <c r="AC66" s="147">
        <v>10.9</v>
      </c>
      <c r="AD66" s="138"/>
      <c r="AE66" s="143"/>
      <c r="AF66" s="138"/>
      <c r="AG66" s="133" t="s">
        <v>566</v>
      </c>
      <c r="AH66" s="133" t="s">
        <v>109</v>
      </c>
      <c r="AI66" s="134">
        <v>1E-3</v>
      </c>
      <c r="AJ66" s="133">
        <v>0.08</v>
      </c>
      <c r="AK66" s="133">
        <v>0.03</v>
      </c>
      <c r="AL66" s="133" t="s">
        <v>114</v>
      </c>
      <c r="AM66" s="149" t="s">
        <v>594</v>
      </c>
      <c r="AN66" s="133" t="s">
        <v>107</v>
      </c>
      <c r="AO66" s="133" t="s">
        <v>208</v>
      </c>
      <c r="AP66" s="141"/>
      <c r="AQ66" s="141"/>
      <c r="AR66" s="141"/>
      <c r="AS66" s="134">
        <v>3.8</v>
      </c>
      <c r="AT66" s="134">
        <v>0.06</v>
      </c>
      <c r="AU66" s="134" t="s">
        <v>589</v>
      </c>
      <c r="AV66" s="134">
        <v>3.4</v>
      </c>
      <c r="AW66" s="141"/>
      <c r="AX66" s="134">
        <v>9.5000000000000001E-2</v>
      </c>
      <c r="AY66" s="134">
        <v>8.7999999999999995E-2</v>
      </c>
      <c r="AZ66" s="141"/>
      <c r="BA66" s="134">
        <v>77</v>
      </c>
      <c r="BB66" s="138"/>
      <c r="BC66" s="133" t="s">
        <v>601</v>
      </c>
      <c r="BD66" s="141"/>
      <c r="BE66" s="143"/>
      <c r="BF66" s="138"/>
      <c r="BG66" s="144"/>
      <c r="BH66" s="144"/>
      <c r="BI66" s="140"/>
      <c r="BJ66" s="141"/>
      <c r="BK66" s="141"/>
      <c r="BL66" s="141" t="s">
        <v>308</v>
      </c>
      <c r="BM66" s="141">
        <v>0.02</v>
      </c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</row>
    <row r="67" spans="1:80">
      <c r="A67" s="133" t="s">
        <v>568</v>
      </c>
      <c r="B67" s="134" t="s">
        <v>615</v>
      </c>
      <c r="C67" s="135" t="s">
        <v>592</v>
      </c>
      <c r="D67" s="136">
        <v>0.4513888888888889</v>
      </c>
      <c r="E67" s="137" t="s">
        <v>104</v>
      </c>
      <c r="F67" s="138"/>
      <c r="G67" s="139">
        <v>27</v>
      </c>
      <c r="H67" s="140">
        <v>24</v>
      </c>
      <c r="I67" s="141"/>
      <c r="J67" s="141"/>
      <c r="K67" s="152" t="s">
        <v>588</v>
      </c>
      <c r="L67" s="141">
        <v>0</v>
      </c>
      <c r="M67" s="133" t="s">
        <v>142</v>
      </c>
      <c r="N67" s="141"/>
      <c r="O67" s="139">
        <v>3</v>
      </c>
      <c r="P67" s="133"/>
      <c r="Q67" s="146"/>
      <c r="R67" s="133"/>
      <c r="S67" s="133"/>
      <c r="T67" s="133"/>
      <c r="U67" s="133"/>
      <c r="V67" s="141"/>
      <c r="W67" s="141"/>
      <c r="X67" s="141"/>
      <c r="Y67" s="147">
        <v>8.1999999999999993</v>
      </c>
      <c r="Z67" s="134">
        <v>1.9</v>
      </c>
      <c r="AA67" s="134">
        <v>3.8</v>
      </c>
      <c r="AB67" s="134">
        <v>8</v>
      </c>
      <c r="AC67" s="147">
        <v>10.7</v>
      </c>
      <c r="AD67" s="138"/>
      <c r="AE67" s="143"/>
      <c r="AF67" s="138"/>
      <c r="AG67" s="133"/>
      <c r="AH67" s="133"/>
      <c r="AI67" s="134"/>
      <c r="AJ67" s="133"/>
      <c r="AK67" s="133"/>
      <c r="AL67" s="133"/>
      <c r="AM67" s="133"/>
      <c r="AN67" s="133"/>
      <c r="AO67" s="133"/>
      <c r="AP67" s="141"/>
      <c r="AQ67" s="141"/>
      <c r="AR67" s="141"/>
      <c r="AS67" s="134"/>
      <c r="AT67" s="134"/>
      <c r="AU67" s="134"/>
      <c r="AV67" s="134"/>
      <c r="AW67" s="141"/>
      <c r="AX67" s="134"/>
      <c r="AY67" s="134"/>
      <c r="AZ67" s="141"/>
      <c r="BA67" s="134"/>
      <c r="BB67" s="138"/>
      <c r="BC67" s="133"/>
      <c r="BD67" s="141"/>
      <c r="BE67" s="143"/>
      <c r="BF67" s="138"/>
      <c r="BG67" s="144"/>
      <c r="BH67" s="144"/>
      <c r="BI67" s="140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</row>
    <row r="68" spans="1:80">
      <c r="A68" s="133" t="s">
        <v>568</v>
      </c>
      <c r="B68" s="134" t="s">
        <v>615</v>
      </c>
      <c r="C68" s="135" t="s">
        <v>599</v>
      </c>
      <c r="D68" s="136">
        <v>0.47222222222222227</v>
      </c>
      <c r="E68" s="137" t="s">
        <v>99</v>
      </c>
      <c r="F68" s="138"/>
      <c r="G68" s="139">
        <v>27</v>
      </c>
      <c r="H68" s="140">
        <v>23.5</v>
      </c>
      <c r="I68" s="141"/>
      <c r="J68" s="141"/>
      <c r="K68" s="152" t="s">
        <v>588</v>
      </c>
      <c r="L68" s="141">
        <v>0</v>
      </c>
      <c r="M68" s="133" t="s">
        <v>142</v>
      </c>
      <c r="N68" s="141"/>
      <c r="O68" s="139">
        <v>0</v>
      </c>
      <c r="P68" s="133" t="s">
        <v>584</v>
      </c>
      <c r="Q68" s="146" t="s">
        <v>106</v>
      </c>
      <c r="R68" s="133" t="s">
        <v>107</v>
      </c>
      <c r="S68" s="133" t="s">
        <v>114</v>
      </c>
      <c r="T68" s="133" t="s">
        <v>107</v>
      </c>
      <c r="U68" s="133" t="s">
        <v>110</v>
      </c>
      <c r="V68" s="141"/>
      <c r="W68" s="141"/>
      <c r="X68" s="141" t="s">
        <v>295</v>
      </c>
      <c r="Y68" s="147">
        <v>8</v>
      </c>
      <c r="Z68" s="134">
        <v>1.5</v>
      </c>
      <c r="AA68" s="147">
        <v>5</v>
      </c>
      <c r="AB68" s="134">
        <v>26</v>
      </c>
      <c r="AC68" s="147">
        <v>9</v>
      </c>
      <c r="AD68" s="138"/>
      <c r="AE68" s="143"/>
      <c r="AF68" s="138"/>
      <c r="AG68" s="133" t="s">
        <v>614</v>
      </c>
      <c r="AH68" s="133" t="s">
        <v>109</v>
      </c>
      <c r="AI68" s="134">
        <v>1.2999999999999999E-2</v>
      </c>
      <c r="AJ68" s="149">
        <v>0.1</v>
      </c>
      <c r="AK68" s="133" t="s">
        <v>302</v>
      </c>
      <c r="AL68" s="133" t="s">
        <v>114</v>
      </c>
      <c r="AM68" s="133" t="s">
        <v>594</v>
      </c>
      <c r="AN68" s="133" t="s">
        <v>600</v>
      </c>
      <c r="AO68" s="133" t="s">
        <v>208</v>
      </c>
      <c r="AP68" s="141"/>
      <c r="AQ68" s="141"/>
      <c r="AR68" s="141"/>
      <c r="AS68" s="134">
        <v>2.2999999999999998</v>
      </c>
      <c r="AT68" s="149">
        <v>0.04</v>
      </c>
      <c r="AU68" s="134">
        <v>0.05</v>
      </c>
      <c r="AV68" s="134">
        <v>2.1</v>
      </c>
      <c r="AW68" s="141"/>
      <c r="AX68" s="149">
        <v>0.14000000000000001</v>
      </c>
      <c r="AY68" s="149">
        <v>0.1</v>
      </c>
      <c r="AZ68" s="141"/>
      <c r="BA68" s="134">
        <v>7</v>
      </c>
      <c r="BB68" s="138"/>
      <c r="BC68" s="133" t="s">
        <v>443</v>
      </c>
      <c r="BD68" s="141"/>
      <c r="BE68" s="143"/>
      <c r="BF68" s="138"/>
      <c r="BG68" s="144"/>
      <c r="BH68" s="144"/>
      <c r="BI68" s="140"/>
      <c r="BJ68" s="141"/>
      <c r="BK68" s="141"/>
      <c r="BL68" s="141" t="s">
        <v>308</v>
      </c>
      <c r="BM68" s="141">
        <v>0.02</v>
      </c>
      <c r="BN68" s="141"/>
      <c r="BO68" s="141"/>
      <c r="BP68" s="141"/>
      <c r="BQ68" s="141"/>
      <c r="BR68" s="141"/>
      <c r="BS68" s="141"/>
      <c r="BT68" s="141"/>
      <c r="BU68" s="141"/>
      <c r="BV68" s="141"/>
      <c r="BW68" s="141"/>
      <c r="BX68" s="141"/>
      <c r="BY68" s="141"/>
      <c r="BZ68" s="141"/>
      <c r="CA68" s="141"/>
      <c r="CB68" s="141"/>
    </row>
    <row r="69" spans="1:80">
      <c r="A69" s="133" t="s">
        <v>568</v>
      </c>
      <c r="B69" s="134" t="s">
        <v>615</v>
      </c>
      <c r="C69" s="135" t="s">
        <v>603</v>
      </c>
      <c r="D69" s="136">
        <v>0.45833333333333331</v>
      </c>
      <c r="E69" s="137" t="s">
        <v>104</v>
      </c>
      <c r="F69" s="138"/>
      <c r="G69" s="139">
        <v>13</v>
      </c>
      <c r="H69" s="140">
        <v>10.5</v>
      </c>
      <c r="I69" s="141"/>
      <c r="J69" s="141"/>
      <c r="K69" s="152" t="s">
        <v>588</v>
      </c>
      <c r="L69" s="141">
        <v>0</v>
      </c>
      <c r="M69" s="133" t="s">
        <v>142</v>
      </c>
      <c r="N69" s="141"/>
      <c r="O69" s="139">
        <v>0</v>
      </c>
      <c r="P69" s="133"/>
      <c r="Q69" s="146"/>
      <c r="R69" s="133"/>
      <c r="S69" s="133"/>
      <c r="T69" s="133"/>
      <c r="U69" s="133"/>
      <c r="V69" s="141"/>
      <c r="W69" s="141"/>
      <c r="X69" s="141"/>
      <c r="Y69" s="147">
        <v>8.1999999999999993</v>
      </c>
      <c r="Z69" s="134">
        <v>2.1</v>
      </c>
      <c r="AA69" s="134">
        <v>3.5</v>
      </c>
      <c r="AB69" s="134">
        <v>4</v>
      </c>
      <c r="AC69" s="147">
        <v>12</v>
      </c>
      <c r="AD69" s="138"/>
      <c r="AE69" s="143"/>
      <c r="AF69" s="138"/>
      <c r="AG69" s="133"/>
      <c r="AH69" s="133"/>
      <c r="AI69" s="134"/>
      <c r="AJ69" s="133"/>
      <c r="AK69" s="133"/>
      <c r="AL69" s="133"/>
      <c r="AM69" s="133"/>
      <c r="AN69" s="133"/>
      <c r="AO69" s="133"/>
      <c r="AP69" s="141"/>
      <c r="AQ69" s="141"/>
      <c r="AR69" s="141"/>
      <c r="AS69" s="134"/>
      <c r="AT69" s="134"/>
      <c r="AU69" s="134"/>
      <c r="AV69" s="134"/>
      <c r="AW69" s="141"/>
      <c r="AX69" s="134"/>
      <c r="AY69" s="134"/>
      <c r="AZ69" s="141"/>
      <c r="BA69" s="134"/>
      <c r="BB69" s="138"/>
      <c r="BC69" s="133"/>
      <c r="BD69" s="141"/>
      <c r="BE69" s="143"/>
      <c r="BF69" s="138"/>
      <c r="BG69" s="144"/>
      <c r="BH69" s="144"/>
      <c r="BI69" s="140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  <c r="BY69" s="141"/>
      <c r="BZ69" s="141"/>
      <c r="CA69" s="141"/>
      <c r="CB69" s="141"/>
    </row>
    <row r="70" spans="1:80">
      <c r="A70" s="133" t="s">
        <v>568</v>
      </c>
      <c r="B70" s="134" t="s">
        <v>615</v>
      </c>
      <c r="C70" s="135" t="s">
        <v>605</v>
      </c>
      <c r="D70" s="136">
        <v>0.47222222222222227</v>
      </c>
      <c r="E70" s="137" t="s">
        <v>104</v>
      </c>
      <c r="F70" s="138"/>
      <c r="G70" s="139">
        <v>18</v>
      </c>
      <c r="H70" s="140">
        <v>15</v>
      </c>
      <c r="I70" s="141"/>
      <c r="J70" s="141"/>
      <c r="K70" s="152" t="s">
        <v>588</v>
      </c>
      <c r="L70" s="141">
        <v>0</v>
      </c>
      <c r="M70" s="133" t="s">
        <v>142</v>
      </c>
      <c r="N70" s="141"/>
      <c r="O70" s="139">
        <v>0</v>
      </c>
      <c r="P70" s="133" t="s">
        <v>584</v>
      </c>
      <c r="Q70" s="146" t="s">
        <v>106</v>
      </c>
      <c r="R70" s="133" t="s">
        <v>107</v>
      </c>
      <c r="S70" s="133" t="s">
        <v>114</v>
      </c>
      <c r="T70" s="133" t="s">
        <v>107</v>
      </c>
      <c r="U70" s="133" t="s">
        <v>110</v>
      </c>
      <c r="V70" s="141"/>
      <c r="W70" s="141"/>
      <c r="X70" s="141" t="s">
        <v>295</v>
      </c>
      <c r="Y70" s="147">
        <v>7.9</v>
      </c>
      <c r="Z70" s="147">
        <v>2.6</v>
      </c>
      <c r="AA70" s="134">
        <v>3.9</v>
      </c>
      <c r="AB70" s="134">
        <v>9</v>
      </c>
      <c r="AC70" s="147">
        <v>10.199999999999999</v>
      </c>
      <c r="AD70" s="138"/>
      <c r="AE70" s="143"/>
      <c r="AF70" s="138"/>
      <c r="AG70" s="133" t="s">
        <v>566</v>
      </c>
      <c r="AH70" s="133" t="s">
        <v>109</v>
      </c>
      <c r="AI70" s="134">
        <v>5.0000000000000001E-3</v>
      </c>
      <c r="AJ70" s="149">
        <v>0.1</v>
      </c>
      <c r="AK70" s="133">
        <v>0.03</v>
      </c>
      <c r="AL70" s="133" t="s">
        <v>114</v>
      </c>
      <c r="AM70" s="133" t="s">
        <v>299</v>
      </c>
      <c r="AN70" s="133" t="s">
        <v>107</v>
      </c>
      <c r="AO70" s="133" t="s">
        <v>208</v>
      </c>
      <c r="AP70" s="141"/>
      <c r="AQ70" s="141"/>
      <c r="AR70" s="141"/>
      <c r="AS70" s="134">
        <v>5.2</v>
      </c>
      <c r="AT70" s="134">
        <v>0.52</v>
      </c>
      <c r="AU70" s="134">
        <v>0.11</v>
      </c>
      <c r="AV70" s="134">
        <v>4.4000000000000004</v>
      </c>
      <c r="AW70" s="141"/>
      <c r="AX70" s="134">
        <v>0.13</v>
      </c>
      <c r="AY70" s="134">
        <v>0.11</v>
      </c>
      <c r="AZ70" s="141"/>
      <c r="BA70" s="134">
        <v>13</v>
      </c>
      <c r="BB70" s="138"/>
      <c r="BC70" s="133">
        <v>0.03</v>
      </c>
      <c r="BD70" s="141"/>
      <c r="BE70" s="143"/>
      <c r="BF70" s="138"/>
      <c r="BG70" s="144"/>
      <c r="BH70" s="144"/>
      <c r="BI70" s="140"/>
      <c r="BJ70" s="141"/>
      <c r="BK70" s="141"/>
      <c r="BL70" s="141" t="s">
        <v>308</v>
      </c>
      <c r="BM70" s="141">
        <v>0.02</v>
      </c>
      <c r="BN70" s="141"/>
      <c r="BO70" s="141"/>
      <c r="BP70" s="141"/>
      <c r="BQ70" s="141"/>
      <c r="BR70" s="141"/>
      <c r="BS70" s="141"/>
      <c r="BT70" s="141"/>
      <c r="BU70" s="141"/>
      <c r="BV70" s="141"/>
      <c r="BW70" s="141"/>
      <c r="BX70" s="141"/>
      <c r="BY70" s="141"/>
      <c r="BZ70" s="141"/>
      <c r="CA70" s="141"/>
      <c r="CB70" s="141"/>
    </row>
    <row r="71" spans="1:80">
      <c r="A71" s="133" t="s">
        <v>579</v>
      </c>
      <c r="B71" s="134" t="s">
        <v>616</v>
      </c>
      <c r="C71" s="135" t="s">
        <v>607</v>
      </c>
      <c r="D71" s="136">
        <v>0.38541666666666669</v>
      </c>
      <c r="E71" s="137" t="s">
        <v>104</v>
      </c>
      <c r="F71" s="138"/>
      <c r="G71" s="139">
        <v>18</v>
      </c>
      <c r="H71" s="140">
        <v>15</v>
      </c>
      <c r="I71" s="141"/>
      <c r="J71" s="141"/>
      <c r="K71" s="152" t="s">
        <v>588</v>
      </c>
      <c r="L71" s="141">
        <v>0</v>
      </c>
      <c r="M71" s="133" t="s">
        <v>142</v>
      </c>
      <c r="N71" s="141"/>
      <c r="O71" s="139">
        <v>0</v>
      </c>
      <c r="P71" s="133"/>
      <c r="Q71" s="146"/>
      <c r="R71" s="133"/>
      <c r="S71" s="133"/>
      <c r="T71" s="133"/>
      <c r="U71" s="133"/>
      <c r="V71" s="141"/>
      <c r="W71" s="141"/>
      <c r="X71" s="141"/>
      <c r="Y71" s="147">
        <v>7.7</v>
      </c>
      <c r="Z71" s="147">
        <v>3.1</v>
      </c>
      <c r="AA71" s="147">
        <v>5.0999999999999996</v>
      </c>
      <c r="AB71" s="134">
        <v>9</v>
      </c>
      <c r="AC71" s="147">
        <v>9.6</v>
      </c>
      <c r="AD71" s="138"/>
      <c r="AE71" s="143"/>
      <c r="AF71" s="138"/>
      <c r="AG71" s="133"/>
      <c r="AH71" s="133"/>
      <c r="AI71" s="134"/>
      <c r="AJ71" s="133"/>
      <c r="AK71" s="133"/>
      <c r="AL71" s="133"/>
      <c r="AM71" s="149"/>
      <c r="AN71" s="133"/>
      <c r="AO71" s="133"/>
      <c r="AP71" s="141"/>
      <c r="AQ71" s="141"/>
      <c r="AR71" s="141"/>
      <c r="AS71" s="134"/>
      <c r="AT71" s="134"/>
      <c r="AU71" s="134"/>
      <c r="AV71" s="134"/>
      <c r="AW71" s="141"/>
      <c r="AX71" s="149"/>
      <c r="AY71" s="134"/>
      <c r="AZ71" s="141"/>
      <c r="BA71" s="134"/>
      <c r="BB71" s="138"/>
      <c r="BC71" s="133"/>
      <c r="BD71" s="141"/>
      <c r="BE71" s="143"/>
      <c r="BF71" s="138"/>
      <c r="BG71" s="144"/>
      <c r="BH71" s="144"/>
      <c r="BI71" s="140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1"/>
      <c r="BZ71" s="141"/>
      <c r="CA71" s="141"/>
      <c r="CB71" s="141"/>
    </row>
    <row r="72" spans="1:80">
      <c r="A72" s="133" t="s">
        <v>579</v>
      </c>
      <c r="B72" s="134" t="s">
        <v>616</v>
      </c>
      <c r="C72" s="135" t="s">
        <v>581</v>
      </c>
      <c r="D72" s="136">
        <v>0.37847222222222227</v>
      </c>
      <c r="E72" s="137" t="s">
        <v>99</v>
      </c>
      <c r="F72" s="138"/>
      <c r="G72" s="139">
        <v>21</v>
      </c>
      <c r="H72" s="140">
        <v>19</v>
      </c>
      <c r="I72" s="141"/>
      <c r="J72" s="141"/>
      <c r="K72" s="152" t="s">
        <v>588</v>
      </c>
      <c r="L72" s="141">
        <v>0</v>
      </c>
      <c r="M72" s="133" t="s">
        <v>142</v>
      </c>
      <c r="N72" s="141"/>
      <c r="O72" s="139">
        <v>0</v>
      </c>
      <c r="P72" s="133"/>
      <c r="Q72" s="146"/>
      <c r="R72" s="133"/>
      <c r="S72" s="133"/>
      <c r="T72" s="133"/>
      <c r="U72" s="133"/>
      <c r="V72" s="141"/>
      <c r="W72" s="141"/>
      <c r="X72" s="141"/>
      <c r="Y72" s="147">
        <v>7.8</v>
      </c>
      <c r="Z72" s="134">
        <v>2.5</v>
      </c>
      <c r="AA72" s="134">
        <v>3.9</v>
      </c>
      <c r="AB72" s="134">
        <v>16</v>
      </c>
      <c r="AC72" s="147">
        <v>9.1999999999999993</v>
      </c>
      <c r="AD72" s="138"/>
      <c r="AE72" s="143"/>
      <c r="AF72" s="138"/>
      <c r="AG72" s="133"/>
      <c r="AH72" s="133"/>
      <c r="AI72" s="134"/>
      <c r="AJ72" s="133"/>
      <c r="AK72" s="133"/>
      <c r="AL72" s="133"/>
      <c r="AM72" s="133"/>
      <c r="AN72" s="133"/>
      <c r="AO72" s="133"/>
      <c r="AP72" s="141"/>
      <c r="AQ72" s="141"/>
      <c r="AR72" s="141"/>
      <c r="AS72" s="134"/>
      <c r="AT72" s="134"/>
      <c r="AU72" s="134"/>
      <c r="AV72" s="147"/>
      <c r="AW72" s="141"/>
      <c r="AX72" s="134"/>
      <c r="AY72" s="134"/>
      <c r="AZ72" s="141"/>
      <c r="BA72" s="134"/>
      <c r="BB72" s="138"/>
      <c r="BC72" s="133"/>
      <c r="BD72" s="141"/>
      <c r="BE72" s="143"/>
      <c r="BF72" s="138"/>
      <c r="BG72" s="144"/>
      <c r="BH72" s="144"/>
      <c r="BI72" s="140"/>
      <c r="BJ72" s="141"/>
      <c r="BK72" s="141"/>
      <c r="BL72" s="141"/>
      <c r="BM72" s="141"/>
      <c r="BN72" s="141"/>
      <c r="BO72" s="141"/>
      <c r="BP72" s="141"/>
      <c r="BQ72" s="141"/>
      <c r="BR72" s="141"/>
      <c r="BS72" s="141"/>
      <c r="BT72" s="141"/>
      <c r="BU72" s="141"/>
      <c r="BV72" s="141"/>
      <c r="BW72" s="141"/>
      <c r="BX72" s="141"/>
      <c r="BY72" s="141"/>
      <c r="BZ72" s="141"/>
      <c r="CA72" s="141"/>
      <c r="CB72" s="141"/>
    </row>
    <row r="73" spans="1:80">
      <c r="A73" s="133" t="s">
        <v>579</v>
      </c>
      <c r="B73" s="134" t="s">
        <v>616</v>
      </c>
      <c r="C73" s="135" t="s">
        <v>592</v>
      </c>
      <c r="D73" s="136">
        <v>0.39930555555555558</v>
      </c>
      <c r="E73" s="137" t="s">
        <v>104</v>
      </c>
      <c r="F73" s="138"/>
      <c r="G73" s="139">
        <v>25</v>
      </c>
      <c r="H73" s="140">
        <v>20.5</v>
      </c>
      <c r="I73" s="141"/>
      <c r="J73" s="141"/>
      <c r="K73" s="152" t="s">
        <v>588</v>
      </c>
      <c r="L73" s="141">
        <v>0</v>
      </c>
      <c r="M73" s="133" t="s">
        <v>142</v>
      </c>
      <c r="N73" s="141"/>
      <c r="O73" s="139">
        <v>3</v>
      </c>
      <c r="P73" s="133"/>
      <c r="Q73" s="146" t="s">
        <v>106</v>
      </c>
      <c r="R73" s="133" t="s">
        <v>107</v>
      </c>
      <c r="S73" s="133"/>
      <c r="T73" s="133"/>
      <c r="U73" s="133"/>
      <c r="V73" s="141"/>
      <c r="W73" s="141"/>
      <c r="X73" s="141"/>
      <c r="Y73" s="147">
        <v>7.8</v>
      </c>
      <c r="Z73" s="134">
        <v>1.2</v>
      </c>
      <c r="AA73" s="134">
        <v>3.8</v>
      </c>
      <c r="AB73" s="134">
        <v>14</v>
      </c>
      <c r="AC73" s="147">
        <v>9.1</v>
      </c>
      <c r="AD73" s="138"/>
      <c r="AE73" s="143"/>
      <c r="AF73" s="138"/>
      <c r="AG73" s="133"/>
      <c r="AH73" s="133" t="s">
        <v>109</v>
      </c>
      <c r="AI73" s="134">
        <v>7.0000000000000001E-3</v>
      </c>
      <c r="AJ73" s="133">
        <v>0.11</v>
      </c>
      <c r="AK73" s="133">
        <v>0.01</v>
      </c>
      <c r="AL73" s="133" t="s">
        <v>114</v>
      </c>
      <c r="AM73" s="133">
        <v>0.08</v>
      </c>
      <c r="AN73" s="133"/>
      <c r="AO73" s="133" t="s">
        <v>208</v>
      </c>
      <c r="AP73" s="141"/>
      <c r="AQ73" s="141"/>
      <c r="AR73" s="141"/>
      <c r="AS73" s="134"/>
      <c r="AT73" s="134">
        <v>0.05</v>
      </c>
      <c r="AU73" s="134" t="s">
        <v>576</v>
      </c>
      <c r="AV73" s="149">
        <v>0.6</v>
      </c>
      <c r="AW73" s="141"/>
      <c r="AX73" s="149">
        <v>0.1</v>
      </c>
      <c r="AY73" s="134">
        <v>8.4000000000000005E-2</v>
      </c>
      <c r="AZ73" s="141"/>
      <c r="BA73" s="134">
        <v>5</v>
      </c>
      <c r="BB73" s="138"/>
      <c r="BC73" s="133"/>
      <c r="BD73" s="141"/>
      <c r="BE73" s="143"/>
      <c r="BF73" s="138"/>
      <c r="BG73" s="144"/>
      <c r="BH73" s="144"/>
      <c r="BI73" s="140"/>
      <c r="BJ73" s="141"/>
      <c r="BK73" s="141"/>
      <c r="BL73" s="141"/>
      <c r="BM73" s="141"/>
      <c r="BN73" s="141"/>
      <c r="BO73" s="141"/>
      <c r="BP73" s="141"/>
      <c r="BQ73" s="141"/>
      <c r="BR73" s="141"/>
      <c r="BS73" s="141"/>
      <c r="BT73" s="141"/>
      <c r="BU73" s="141"/>
      <c r="BV73" s="141"/>
      <c r="BW73" s="141"/>
      <c r="BX73" s="141"/>
      <c r="BY73" s="141"/>
      <c r="BZ73" s="141"/>
      <c r="CA73" s="141"/>
      <c r="CB73" s="141"/>
    </row>
    <row r="74" spans="1:80">
      <c r="A74" s="133" t="s">
        <v>579</v>
      </c>
      <c r="B74" s="134" t="s">
        <v>616</v>
      </c>
      <c r="C74" s="135" t="s">
        <v>595</v>
      </c>
      <c r="D74" s="136">
        <v>0.36805555555555558</v>
      </c>
      <c r="E74" s="137" t="s">
        <v>104</v>
      </c>
      <c r="F74" s="138"/>
      <c r="G74" s="139">
        <v>30</v>
      </c>
      <c r="H74" s="140">
        <v>26</v>
      </c>
      <c r="I74" s="141"/>
      <c r="J74" s="141"/>
      <c r="K74" s="152" t="s">
        <v>588</v>
      </c>
      <c r="L74" s="141">
        <v>0</v>
      </c>
      <c r="M74" s="133" t="s">
        <v>142</v>
      </c>
      <c r="N74" s="141"/>
      <c r="O74" s="139">
        <v>0</v>
      </c>
      <c r="P74" s="133"/>
      <c r="Q74" s="146"/>
      <c r="R74" s="133"/>
      <c r="S74" s="133"/>
      <c r="T74" s="133"/>
      <c r="U74" s="133"/>
      <c r="V74" s="141"/>
      <c r="W74" s="141"/>
      <c r="X74" s="141"/>
      <c r="Y74" s="147">
        <v>7.9</v>
      </c>
      <c r="Z74" s="134">
        <v>1.2</v>
      </c>
      <c r="AA74" s="134">
        <v>4.9000000000000004</v>
      </c>
      <c r="AB74" s="134">
        <v>10</v>
      </c>
      <c r="AC74" s="147">
        <v>7.2</v>
      </c>
      <c r="AD74" s="138"/>
      <c r="AE74" s="143"/>
      <c r="AF74" s="138"/>
      <c r="AG74" s="133"/>
      <c r="AH74" s="133"/>
      <c r="AI74" s="134"/>
      <c r="AJ74" s="133"/>
      <c r="AK74" s="133"/>
      <c r="AL74" s="133"/>
      <c r="AM74" s="133"/>
      <c r="AN74" s="133"/>
      <c r="AO74" s="133"/>
      <c r="AP74" s="141"/>
      <c r="AQ74" s="141"/>
      <c r="AR74" s="141"/>
      <c r="AS74" s="134"/>
      <c r="AT74" s="149"/>
      <c r="AU74" s="134"/>
      <c r="AV74" s="134"/>
      <c r="AW74" s="141" t="s">
        <v>285</v>
      </c>
      <c r="AX74" s="134"/>
      <c r="AY74" s="134"/>
      <c r="AZ74" s="141"/>
      <c r="BA74" s="134"/>
      <c r="BB74" s="138"/>
      <c r="BC74" s="133"/>
      <c r="BD74" s="141"/>
      <c r="BE74" s="143"/>
      <c r="BF74" s="138"/>
      <c r="BG74" s="144"/>
      <c r="BH74" s="144"/>
      <c r="BI74" s="140"/>
      <c r="BJ74" s="141"/>
      <c r="BK74" s="141"/>
      <c r="BL74" s="141"/>
      <c r="BM74" s="141"/>
      <c r="BN74" s="141" t="s">
        <v>596</v>
      </c>
      <c r="BO74" s="141"/>
      <c r="BP74" s="141" t="s">
        <v>596</v>
      </c>
      <c r="BQ74" s="141" t="s">
        <v>596</v>
      </c>
      <c r="BR74" s="141" t="s">
        <v>596</v>
      </c>
      <c r="BS74" s="141" t="s">
        <v>596</v>
      </c>
      <c r="BT74" s="141" t="s">
        <v>596</v>
      </c>
      <c r="BU74" s="141" t="s">
        <v>596</v>
      </c>
      <c r="BV74" s="141" t="s">
        <v>596</v>
      </c>
      <c r="BW74" s="141" t="s">
        <v>596</v>
      </c>
      <c r="BX74" s="141" t="s">
        <v>596</v>
      </c>
      <c r="BY74" s="141" t="s">
        <v>597</v>
      </c>
      <c r="BZ74" s="141" t="s">
        <v>303</v>
      </c>
      <c r="CA74" s="141" t="s">
        <v>308</v>
      </c>
      <c r="CB74" s="141" t="s">
        <v>598</v>
      </c>
    </row>
    <row r="75" spans="1:80">
      <c r="A75" s="133" t="s">
        <v>579</v>
      </c>
      <c r="B75" s="134" t="s">
        <v>616</v>
      </c>
      <c r="C75" s="135" t="s">
        <v>572</v>
      </c>
      <c r="D75" s="136">
        <v>0.38194444444444442</v>
      </c>
      <c r="E75" s="137" t="s">
        <v>99</v>
      </c>
      <c r="F75" s="138"/>
      <c r="G75" s="139">
        <v>30</v>
      </c>
      <c r="H75" s="140">
        <v>26.5</v>
      </c>
      <c r="I75" s="141"/>
      <c r="J75" s="141"/>
      <c r="K75" s="152">
        <v>25</v>
      </c>
      <c r="L75" s="141">
        <v>0</v>
      </c>
      <c r="M75" s="133" t="s">
        <v>142</v>
      </c>
      <c r="N75" s="141"/>
      <c r="O75" s="139">
        <v>0</v>
      </c>
      <c r="P75" s="133"/>
      <c r="Q75" s="146"/>
      <c r="R75" s="133"/>
      <c r="S75" s="133"/>
      <c r="T75" s="133"/>
      <c r="U75" s="133"/>
      <c r="V75" s="141"/>
      <c r="W75" s="141"/>
      <c r="X75" s="141"/>
      <c r="Y75" s="147">
        <v>7.8</v>
      </c>
      <c r="Z75" s="134">
        <v>0.7</v>
      </c>
      <c r="AA75" s="134">
        <v>3.2</v>
      </c>
      <c r="AB75" s="134">
        <v>11</v>
      </c>
      <c r="AC75" s="147">
        <v>7.2</v>
      </c>
      <c r="AD75" s="138"/>
      <c r="AE75" s="143"/>
      <c r="AF75" s="138"/>
      <c r="AG75" s="133"/>
      <c r="AH75" s="133"/>
      <c r="AI75" s="134"/>
      <c r="AJ75" s="133"/>
      <c r="AK75" s="133"/>
      <c r="AL75" s="133"/>
      <c r="AM75" s="149"/>
      <c r="AN75" s="133"/>
      <c r="AO75" s="133"/>
      <c r="AP75" s="141"/>
      <c r="AQ75" s="141"/>
      <c r="AR75" s="141"/>
      <c r="AS75" s="134"/>
      <c r="AT75" s="150"/>
      <c r="AU75" s="134"/>
      <c r="AV75" s="149"/>
      <c r="AW75" s="141"/>
      <c r="AX75" s="134"/>
      <c r="AY75" s="134"/>
      <c r="AZ75" s="141"/>
      <c r="BA75" s="134"/>
      <c r="BB75" s="138"/>
      <c r="BC75" s="133"/>
      <c r="BD75" s="141"/>
      <c r="BE75" s="143"/>
      <c r="BF75" s="138"/>
      <c r="BG75" s="144"/>
      <c r="BH75" s="144"/>
      <c r="BI75" s="140"/>
      <c r="BJ75" s="141"/>
      <c r="BK75" s="141"/>
      <c r="BL75" s="141"/>
      <c r="BM75" s="141"/>
      <c r="BN75" s="141"/>
      <c r="BO75" s="141"/>
      <c r="BP75" s="141"/>
      <c r="BQ75" s="141"/>
      <c r="BR75" s="141"/>
      <c r="BS75" s="141"/>
      <c r="BT75" s="141"/>
      <c r="BU75" s="141"/>
      <c r="BV75" s="141"/>
      <c r="BW75" s="141"/>
      <c r="BX75" s="141"/>
      <c r="BY75" s="141"/>
      <c r="BZ75" s="141"/>
      <c r="CA75" s="141"/>
      <c r="CB75" s="141"/>
    </row>
    <row r="76" spans="1:80">
      <c r="A76" s="133" t="s">
        <v>579</v>
      </c>
      <c r="B76" s="134" t="s">
        <v>616</v>
      </c>
      <c r="C76" s="135" t="s">
        <v>599</v>
      </c>
      <c r="D76" s="136">
        <v>0.40277777777777773</v>
      </c>
      <c r="E76" s="137" t="s">
        <v>99</v>
      </c>
      <c r="F76" s="138"/>
      <c r="G76" s="139">
        <v>26</v>
      </c>
      <c r="H76" s="140">
        <v>22</v>
      </c>
      <c r="I76" s="141"/>
      <c r="J76" s="141"/>
      <c r="K76" s="154" t="s">
        <v>617</v>
      </c>
      <c r="L76" s="141">
        <v>0</v>
      </c>
      <c r="M76" s="133" t="s">
        <v>142</v>
      </c>
      <c r="N76" s="141"/>
      <c r="O76" s="139">
        <v>0</v>
      </c>
      <c r="P76" s="133" t="s">
        <v>584</v>
      </c>
      <c r="Q76" s="146" t="s">
        <v>106</v>
      </c>
      <c r="R76" s="133" t="s">
        <v>107</v>
      </c>
      <c r="S76" s="133" t="s">
        <v>114</v>
      </c>
      <c r="T76" s="133" t="s">
        <v>107</v>
      </c>
      <c r="U76" s="133" t="s">
        <v>110</v>
      </c>
      <c r="V76" s="141"/>
      <c r="W76" s="141"/>
      <c r="X76" s="141" t="s">
        <v>295</v>
      </c>
      <c r="Y76" s="147">
        <v>7.7</v>
      </c>
      <c r="Z76" s="147">
        <v>0.8</v>
      </c>
      <c r="AA76" s="134">
        <v>3.5</v>
      </c>
      <c r="AB76" s="134">
        <v>15</v>
      </c>
      <c r="AC76" s="147">
        <v>7.5</v>
      </c>
      <c r="AD76" s="138"/>
      <c r="AE76" s="143"/>
      <c r="AF76" s="138"/>
      <c r="AG76" s="133" t="s">
        <v>566</v>
      </c>
      <c r="AH76" s="133" t="s">
        <v>109</v>
      </c>
      <c r="AI76" s="134">
        <v>8.0000000000000002E-3</v>
      </c>
      <c r="AJ76" s="133">
        <v>0.11</v>
      </c>
      <c r="AK76" s="133">
        <v>0.02</v>
      </c>
      <c r="AL76" s="133" t="s">
        <v>114</v>
      </c>
      <c r="AM76" s="133" t="s">
        <v>594</v>
      </c>
      <c r="AN76" s="133" t="s">
        <v>107</v>
      </c>
      <c r="AO76" s="133" t="s">
        <v>208</v>
      </c>
      <c r="AP76" s="141"/>
      <c r="AQ76" s="141"/>
      <c r="AR76" s="141"/>
      <c r="AS76" s="134">
        <v>1.8</v>
      </c>
      <c r="AT76" s="149">
        <v>0.05</v>
      </c>
      <c r="AU76" s="134" t="s">
        <v>589</v>
      </c>
      <c r="AV76" s="134">
        <v>1.6</v>
      </c>
      <c r="AW76" s="141"/>
      <c r="AX76" s="134">
        <v>8.1000000000000003E-2</v>
      </c>
      <c r="AY76" s="150">
        <v>5.5E-2</v>
      </c>
      <c r="AZ76" s="141"/>
      <c r="BA76" s="134">
        <v>6</v>
      </c>
      <c r="BB76" s="138"/>
      <c r="BC76" s="133" t="s">
        <v>443</v>
      </c>
      <c r="BD76" s="141"/>
      <c r="BE76" s="143"/>
      <c r="BF76" s="138"/>
      <c r="BG76" s="144"/>
      <c r="BH76" s="144"/>
      <c r="BI76" s="140"/>
      <c r="BJ76" s="141"/>
      <c r="BK76" s="141"/>
      <c r="BL76" s="141" t="s">
        <v>308</v>
      </c>
      <c r="BM76" s="141">
        <v>0.02</v>
      </c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  <c r="BY76" s="141"/>
      <c r="BZ76" s="141"/>
      <c r="CA76" s="141"/>
      <c r="CB76" s="141"/>
    </row>
    <row r="77" spans="1:80">
      <c r="A77" s="133" t="s">
        <v>579</v>
      </c>
      <c r="B77" s="134" t="s">
        <v>616</v>
      </c>
      <c r="C77" s="135" t="s">
        <v>602</v>
      </c>
      <c r="D77" s="136">
        <v>0.38541666666666669</v>
      </c>
      <c r="E77" s="137" t="s">
        <v>104</v>
      </c>
      <c r="F77" s="138"/>
      <c r="G77" s="139">
        <v>26</v>
      </c>
      <c r="H77" s="140">
        <v>20.5</v>
      </c>
      <c r="I77" s="141"/>
      <c r="J77" s="141"/>
      <c r="K77" s="152" t="s">
        <v>588</v>
      </c>
      <c r="L77" s="141">
        <v>0</v>
      </c>
      <c r="M77" s="133" t="s">
        <v>142</v>
      </c>
      <c r="N77" s="141"/>
      <c r="O77" s="139">
        <v>0</v>
      </c>
      <c r="P77" s="133"/>
      <c r="Q77" s="146"/>
      <c r="R77" s="133"/>
      <c r="S77" s="133"/>
      <c r="T77" s="133"/>
      <c r="U77" s="133"/>
      <c r="V77" s="141"/>
      <c r="W77" s="141"/>
      <c r="X77" s="141"/>
      <c r="Y77" s="147">
        <v>7.8</v>
      </c>
      <c r="Z77" s="134">
        <v>1.2</v>
      </c>
      <c r="AA77" s="134">
        <v>4.3</v>
      </c>
      <c r="AB77" s="134">
        <v>10</v>
      </c>
      <c r="AC77" s="147">
        <v>9.1</v>
      </c>
      <c r="AD77" s="138"/>
      <c r="AE77" s="143"/>
      <c r="AF77" s="138"/>
      <c r="AG77" s="133"/>
      <c r="AH77" s="133"/>
      <c r="AI77" s="150"/>
      <c r="AJ77" s="133"/>
      <c r="AK77" s="133"/>
      <c r="AL77" s="133"/>
      <c r="AM77" s="133"/>
      <c r="AN77" s="133"/>
      <c r="AO77" s="133"/>
      <c r="AP77" s="141"/>
      <c r="AQ77" s="141"/>
      <c r="AR77" s="141"/>
      <c r="AS77" s="134"/>
      <c r="AT77" s="134"/>
      <c r="AU77" s="134"/>
      <c r="AV77" s="134"/>
      <c r="AW77" s="141"/>
      <c r="AX77" s="134"/>
      <c r="AY77" s="134"/>
      <c r="AZ77" s="141"/>
      <c r="BA77" s="134"/>
      <c r="BB77" s="138"/>
      <c r="BC77" s="133"/>
      <c r="BD77" s="141"/>
      <c r="BE77" s="143"/>
      <c r="BF77" s="138"/>
      <c r="BG77" s="144"/>
      <c r="BH77" s="144"/>
      <c r="BI77" s="140"/>
      <c r="BJ77" s="141"/>
      <c r="BK77" s="141"/>
      <c r="BL77" s="141"/>
      <c r="BM77" s="141"/>
      <c r="BN77" s="141"/>
      <c r="BO77" s="141"/>
      <c r="BP77" s="141"/>
      <c r="BQ77" s="141"/>
      <c r="BR77" s="141"/>
      <c r="BS77" s="141"/>
      <c r="BT77" s="141"/>
      <c r="BU77" s="141"/>
      <c r="BV77" s="141"/>
      <c r="BW77" s="141"/>
      <c r="BX77" s="141"/>
      <c r="BY77" s="141"/>
      <c r="BZ77" s="141"/>
      <c r="CA77" s="141"/>
      <c r="CB77" s="141"/>
    </row>
    <row r="78" spans="1:80">
      <c r="A78" s="133" t="s">
        <v>579</v>
      </c>
      <c r="B78" s="134" t="s">
        <v>616</v>
      </c>
      <c r="C78" s="135" t="s">
        <v>577</v>
      </c>
      <c r="D78" s="136">
        <v>0.38194444444444442</v>
      </c>
      <c r="E78" s="137" t="s">
        <v>104</v>
      </c>
      <c r="F78" s="138"/>
      <c r="G78" s="139">
        <v>18</v>
      </c>
      <c r="H78" s="140">
        <v>15</v>
      </c>
      <c r="I78" s="141"/>
      <c r="J78" s="141"/>
      <c r="K78" s="152" t="s">
        <v>588</v>
      </c>
      <c r="L78" s="141">
        <v>0</v>
      </c>
      <c r="M78" s="133" t="s">
        <v>142</v>
      </c>
      <c r="N78" s="141"/>
      <c r="O78" s="139">
        <v>0</v>
      </c>
      <c r="P78" s="133"/>
      <c r="Q78" s="146"/>
      <c r="R78" s="133"/>
      <c r="S78" s="133"/>
      <c r="T78" s="133"/>
      <c r="U78" s="133"/>
      <c r="V78" s="141"/>
      <c r="W78" s="141"/>
      <c r="X78" s="141"/>
      <c r="Y78" s="147">
        <v>8.3000000000000007</v>
      </c>
      <c r="Z78" s="134">
        <v>1.4</v>
      </c>
      <c r="AA78" s="134">
        <v>3.8</v>
      </c>
      <c r="AB78" s="134">
        <v>5</v>
      </c>
      <c r="AC78" s="147">
        <v>8.8000000000000007</v>
      </c>
      <c r="AD78" s="138"/>
      <c r="AE78" s="143"/>
      <c r="AF78" s="138"/>
      <c r="AG78" s="133"/>
      <c r="AH78" s="133"/>
      <c r="AI78" s="134"/>
      <c r="AJ78" s="133"/>
      <c r="AK78" s="133"/>
      <c r="AL78" s="133"/>
      <c r="AM78" s="133"/>
      <c r="AN78" s="133"/>
      <c r="AO78" s="133"/>
      <c r="AP78" s="141"/>
      <c r="AQ78" s="141"/>
      <c r="AR78" s="141"/>
      <c r="AS78" s="134"/>
      <c r="AT78" s="134"/>
      <c r="AU78" s="134"/>
      <c r="AV78" s="134"/>
      <c r="AW78" s="141"/>
      <c r="AX78" s="134"/>
      <c r="AY78" s="149"/>
      <c r="AZ78" s="141"/>
      <c r="BA78" s="134"/>
      <c r="BB78" s="138"/>
      <c r="BC78" s="133"/>
      <c r="BD78" s="141"/>
      <c r="BE78" s="143"/>
      <c r="BF78" s="138"/>
      <c r="BG78" s="144"/>
      <c r="BH78" s="144"/>
      <c r="BI78" s="140"/>
      <c r="BJ78" s="141"/>
      <c r="BK78" s="141"/>
      <c r="BL78" s="141"/>
      <c r="BM78" s="141"/>
      <c r="BN78" s="141"/>
      <c r="BO78" s="141"/>
      <c r="BP78" s="141"/>
      <c r="BQ78" s="141"/>
      <c r="BR78" s="141"/>
      <c r="BS78" s="141"/>
      <c r="BT78" s="141"/>
      <c r="BU78" s="141"/>
      <c r="BV78" s="141"/>
      <c r="BW78" s="141"/>
      <c r="BX78" s="141"/>
      <c r="BY78" s="141"/>
      <c r="BZ78" s="141"/>
      <c r="CA78" s="141"/>
      <c r="CB78" s="141"/>
    </row>
    <row r="79" spans="1:80">
      <c r="A79" s="133" t="s">
        <v>579</v>
      </c>
      <c r="B79" s="134" t="s">
        <v>616</v>
      </c>
      <c r="C79" s="135" t="s">
        <v>603</v>
      </c>
      <c r="D79" s="136">
        <v>0.39930555555555558</v>
      </c>
      <c r="E79" s="137" t="s">
        <v>104</v>
      </c>
      <c r="F79" s="138"/>
      <c r="G79" s="139">
        <v>11</v>
      </c>
      <c r="H79" s="140">
        <v>7</v>
      </c>
      <c r="I79" s="141"/>
      <c r="J79" s="141"/>
      <c r="K79" s="152" t="s">
        <v>588</v>
      </c>
      <c r="L79" s="141">
        <v>0</v>
      </c>
      <c r="M79" s="133" t="s">
        <v>142</v>
      </c>
      <c r="N79" s="141"/>
      <c r="O79" s="139">
        <v>0</v>
      </c>
      <c r="P79" s="133"/>
      <c r="Q79" s="146" t="s">
        <v>106</v>
      </c>
      <c r="R79" s="133" t="s">
        <v>107</v>
      </c>
      <c r="S79" s="133"/>
      <c r="T79" s="133"/>
      <c r="U79" s="133"/>
      <c r="V79" s="141"/>
      <c r="W79" s="141"/>
      <c r="X79" s="141"/>
      <c r="Y79" s="147">
        <v>8</v>
      </c>
      <c r="Z79" s="134">
        <v>1.7</v>
      </c>
      <c r="AA79" s="134">
        <v>3.6</v>
      </c>
      <c r="AB79" s="134">
        <v>2</v>
      </c>
      <c r="AC79" s="147">
        <v>10.5</v>
      </c>
      <c r="AD79" s="138"/>
      <c r="AE79" s="143"/>
      <c r="AF79" s="138"/>
      <c r="AG79" s="133"/>
      <c r="AH79" s="133" t="s">
        <v>109</v>
      </c>
      <c r="AI79" s="134">
        <v>3.0000000000000001E-3</v>
      </c>
      <c r="AJ79" s="133">
        <v>0.03</v>
      </c>
      <c r="AK79" s="133" t="s">
        <v>302</v>
      </c>
      <c r="AL79" s="133" t="s">
        <v>114</v>
      </c>
      <c r="AM79" s="133" t="s">
        <v>594</v>
      </c>
      <c r="AN79" s="133"/>
      <c r="AO79" s="133" t="s">
        <v>208</v>
      </c>
      <c r="AP79" s="141"/>
      <c r="AQ79" s="141"/>
      <c r="AR79" s="141"/>
      <c r="AS79" s="134"/>
      <c r="AT79" s="134">
        <v>0.33</v>
      </c>
      <c r="AU79" s="134">
        <v>0.22</v>
      </c>
      <c r="AV79" s="134">
        <v>4.3</v>
      </c>
      <c r="AW79" s="141"/>
      <c r="AX79" s="134">
        <v>0.17</v>
      </c>
      <c r="AY79" s="134">
        <v>0.16</v>
      </c>
      <c r="AZ79" s="141"/>
      <c r="BA79" s="134">
        <v>15</v>
      </c>
      <c r="BB79" s="138"/>
      <c r="BC79" s="133"/>
      <c r="BD79" s="141"/>
      <c r="BE79" s="143"/>
      <c r="BF79" s="138"/>
      <c r="BG79" s="144"/>
      <c r="BH79" s="144"/>
      <c r="BI79" s="140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  <c r="BY79" s="141"/>
      <c r="BZ79" s="141"/>
      <c r="CA79" s="141"/>
      <c r="CB79" s="141"/>
    </row>
    <row r="80" spans="1:80">
      <c r="A80" s="133" t="s">
        <v>579</v>
      </c>
      <c r="B80" s="134" t="s">
        <v>616</v>
      </c>
      <c r="C80" s="135" t="s">
        <v>604</v>
      </c>
      <c r="D80" s="136">
        <v>0.35416666666666669</v>
      </c>
      <c r="E80" s="137" t="s">
        <v>104</v>
      </c>
      <c r="F80" s="138"/>
      <c r="G80" s="139">
        <v>6</v>
      </c>
      <c r="H80" s="140">
        <v>4.5</v>
      </c>
      <c r="I80" s="141"/>
      <c r="J80" s="141"/>
      <c r="K80" s="152" t="s">
        <v>588</v>
      </c>
      <c r="L80" s="141">
        <v>0</v>
      </c>
      <c r="M80" s="133" t="s">
        <v>142</v>
      </c>
      <c r="N80" s="141"/>
      <c r="O80" s="139">
        <v>0</v>
      </c>
      <c r="P80" s="133"/>
      <c r="Q80" s="146"/>
      <c r="R80" s="133"/>
      <c r="S80" s="133"/>
      <c r="T80" s="133"/>
      <c r="U80" s="133"/>
      <c r="V80" s="141"/>
      <c r="W80" s="141"/>
      <c r="X80" s="141"/>
      <c r="Y80" s="147">
        <v>7.7</v>
      </c>
      <c r="Z80" s="134">
        <v>2.4</v>
      </c>
      <c r="AA80" s="134">
        <v>3.3</v>
      </c>
      <c r="AB80" s="134">
        <v>4</v>
      </c>
      <c r="AC80" s="147">
        <v>10.5</v>
      </c>
      <c r="AD80" s="138"/>
      <c r="AE80" s="143"/>
      <c r="AF80" s="138"/>
      <c r="AG80" s="133"/>
      <c r="AH80" s="133"/>
      <c r="AI80" s="134"/>
      <c r="AJ80" s="133"/>
      <c r="AK80" s="133"/>
      <c r="AL80" s="133"/>
      <c r="AM80" s="133"/>
      <c r="AN80" s="133"/>
      <c r="AO80" s="133"/>
      <c r="AP80" s="141"/>
      <c r="AQ80" s="141"/>
      <c r="AR80" s="141"/>
      <c r="AS80" s="134"/>
      <c r="AT80" s="134"/>
      <c r="AU80" s="134"/>
      <c r="AV80" s="134"/>
      <c r="AW80" s="141"/>
      <c r="AX80" s="134"/>
      <c r="AY80" s="134"/>
      <c r="AZ80" s="141"/>
      <c r="BA80" s="134"/>
      <c r="BB80" s="138"/>
      <c r="BC80" s="133"/>
      <c r="BD80" s="141"/>
      <c r="BE80" s="143"/>
      <c r="BF80" s="138"/>
      <c r="BG80" s="144"/>
      <c r="BH80" s="144"/>
      <c r="BI80" s="140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  <c r="BY80" s="141"/>
      <c r="BZ80" s="141"/>
      <c r="CA80" s="141"/>
      <c r="CB80" s="141"/>
    </row>
    <row r="81" spans="1:80">
      <c r="A81" s="133" t="s">
        <v>579</v>
      </c>
      <c r="B81" s="134" t="s">
        <v>616</v>
      </c>
      <c r="C81" s="135" t="s">
        <v>578</v>
      </c>
      <c r="D81" s="136">
        <v>0.375</v>
      </c>
      <c r="E81" s="137" t="s">
        <v>104</v>
      </c>
      <c r="F81" s="138"/>
      <c r="G81" s="139">
        <v>9</v>
      </c>
      <c r="H81" s="140">
        <v>4.5</v>
      </c>
      <c r="I81" s="141"/>
      <c r="J81" s="141"/>
      <c r="K81" s="152" t="s">
        <v>618</v>
      </c>
      <c r="L81" s="141">
        <v>0</v>
      </c>
      <c r="M81" s="133" t="s">
        <v>142</v>
      </c>
      <c r="N81" s="141"/>
      <c r="O81" s="139">
        <v>0</v>
      </c>
      <c r="P81" s="133"/>
      <c r="Q81" s="146"/>
      <c r="R81" s="133"/>
      <c r="S81" s="133"/>
      <c r="T81" s="133"/>
      <c r="U81" s="133"/>
      <c r="V81" s="141"/>
      <c r="W81" s="141"/>
      <c r="X81" s="141"/>
      <c r="Y81" s="147">
        <v>7.8</v>
      </c>
      <c r="Z81" s="134">
        <v>2.2000000000000002</v>
      </c>
      <c r="AA81" s="134">
        <v>5.2</v>
      </c>
      <c r="AB81" s="134">
        <v>17</v>
      </c>
      <c r="AC81" s="147">
        <v>10.4</v>
      </c>
      <c r="AD81" s="138"/>
      <c r="AE81" s="143"/>
      <c r="AF81" s="138"/>
      <c r="AG81" s="133"/>
      <c r="AH81" s="133"/>
      <c r="AI81" s="134"/>
      <c r="AJ81" s="133"/>
      <c r="AK81" s="149"/>
      <c r="AL81" s="133"/>
      <c r="AM81" s="133"/>
      <c r="AN81" s="133"/>
      <c r="AO81" s="133"/>
      <c r="AP81" s="141"/>
      <c r="AQ81" s="141"/>
      <c r="AR81" s="141"/>
      <c r="AS81" s="134"/>
      <c r="AT81" s="149"/>
      <c r="AU81" s="149"/>
      <c r="AV81" s="134"/>
      <c r="AW81" s="141"/>
      <c r="AX81" s="134"/>
      <c r="AY81" s="134"/>
      <c r="AZ81" s="141"/>
      <c r="BA81" s="134"/>
      <c r="BB81" s="138"/>
      <c r="BC81" s="133"/>
      <c r="BD81" s="141"/>
      <c r="BE81" s="143"/>
      <c r="BF81" s="138"/>
      <c r="BG81" s="144"/>
      <c r="BH81" s="144"/>
      <c r="BI81" s="140"/>
      <c r="BJ81" s="141"/>
      <c r="BK81" s="141"/>
      <c r="BL81" s="141"/>
      <c r="BM81" s="141"/>
      <c r="BN81" s="141"/>
      <c r="BO81" s="141"/>
      <c r="BP81" s="141"/>
      <c r="BQ81" s="141"/>
      <c r="BR81" s="141"/>
      <c r="BS81" s="141"/>
      <c r="BT81" s="141"/>
      <c r="BU81" s="141"/>
      <c r="BV81" s="141"/>
      <c r="BW81" s="141"/>
      <c r="BX81" s="141"/>
      <c r="BY81" s="141"/>
      <c r="BZ81" s="141"/>
      <c r="CA81" s="141"/>
      <c r="CB81" s="141"/>
    </row>
    <row r="82" spans="1:80">
      <c r="A82" s="133" t="s">
        <v>579</v>
      </c>
      <c r="B82" s="134" t="s">
        <v>616</v>
      </c>
      <c r="C82" s="135" t="s">
        <v>605</v>
      </c>
      <c r="D82" s="136">
        <v>0.39930555555555558</v>
      </c>
      <c r="E82" s="137" t="s">
        <v>104</v>
      </c>
      <c r="F82" s="138"/>
      <c r="G82" s="139">
        <v>14</v>
      </c>
      <c r="H82" s="140">
        <v>10.5</v>
      </c>
      <c r="I82" s="141"/>
      <c r="J82" s="141"/>
      <c r="K82" s="152" t="s">
        <v>588</v>
      </c>
      <c r="L82" s="141">
        <v>0</v>
      </c>
      <c r="M82" s="133" t="s">
        <v>142</v>
      </c>
      <c r="N82" s="141"/>
      <c r="O82" s="139">
        <v>0</v>
      </c>
      <c r="P82" s="133" t="s">
        <v>584</v>
      </c>
      <c r="Q82" s="146" t="s">
        <v>106</v>
      </c>
      <c r="R82" s="133" t="s">
        <v>107</v>
      </c>
      <c r="S82" s="133" t="s">
        <v>114</v>
      </c>
      <c r="T82" s="133" t="s">
        <v>107</v>
      </c>
      <c r="U82" s="133" t="s">
        <v>110</v>
      </c>
      <c r="V82" s="141"/>
      <c r="W82" s="141"/>
      <c r="X82" s="141" t="s">
        <v>295</v>
      </c>
      <c r="Y82" s="147">
        <v>7.8</v>
      </c>
      <c r="Z82" s="147">
        <v>1</v>
      </c>
      <c r="AA82" s="134">
        <v>3.5</v>
      </c>
      <c r="AB82" s="134">
        <v>4</v>
      </c>
      <c r="AC82" s="147">
        <v>10.5</v>
      </c>
      <c r="AD82" s="138"/>
      <c r="AE82" s="143"/>
      <c r="AF82" s="138"/>
      <c r="AG82" s="133" t="s">
        <v>566</v>
      </c>
      <c r="AH82" s="133" t="s">
        <v>109</v>
      </c>
      <c r="AI82" s="150">
        <v>3.0000000000000001E-3</v>
      </c>
      <c r="AJ82" s="133">
        <v>0.13</v>
      </c>
      <c r="AK82" s="133">
        <v>0.06</v>
      </c>
      <c r="AL82" s="133" t="s">
        <v>114</v>
      </c>
      <c r="AM82" s="149" t="s">
        <v>299</v>
      </c>
      <c r="AN82" s="133" t="s">
        <v>107</v>
      </c>
      <c r="AO82" s="133" t="s">
        <v>208</v>
      </c>
      <c r="AP82" s="141"/>
      <c r="AQ82" s="141"/>
      <c r="AR82" s="141"/>
      <c r="AS82" s="134">
        <v>2.9</v>
      </c>
      <c r="AT82" s="134">
        <v>0.24</v>
      </c>
      <c r="AU82" s="134">
        <v>0.08</v>
      </c>
      <c r="AV82" s="134">
        <v>2.6</v>
      </c>
      <c r="AW82" s="141"/>
      <c r="AX82" s="134">
        <v>5.6000000000000001E-2</v>
      </c>
      <c r="AY82" s="150">
        <v>0.05</v>
      </c>
      <c r="AZ82" s="141"/>
      <c r="BA82" s="134">
        <v>11</v>
      </c>
      <c r="BB82" s="138"/>
      <c r="BC82" s="133" t="s">
        <v>443</v>
      </c>
      <c r="BD82" s="141"/>
      <c r="BE82" s="143"/>
      <c r="BF82" s="138"/>
      <c r="BG82" s="144"/>
      <c r="BH82" s="144"/>
      <c r="BI82" s="140"/>
      <c r="BJ82" s="141"/>
      <c r="BK82" s="141"/>
      <c r="BL82" s="141" t="s">
        <v>308</v>
      </c>
      <c r="BM82" s="141">
        <v>0.02</v>
      </c>
      <c r="BN82" s="141"/>
      <c r="BO82" s="141"/>
      <c r="BP82" s="141"/>
      <c r="BQ82" s="141"/>
      <c r="BR82" s="141"/>
      <c r="BS82" s="141"/>
      <c r="BT82" s="141"/>
      <c r="BU82" s="141"/>
      <c r="BV82" s="141"/>
      <c r="BW82" s="141"/>
      <c r="BX82" s="141"/>
      <c r="BY82" s="141"/>
      <c r="BZ82" s="141"/>
      <c r="CA82" s="141"/>
      <c r="CB82" s="141"/>
    </row>
    <row r="83" spans="1:80">
      <c r="A83" s="133" t="s">
        <v>579</v>
      </c>
      <c r="B83" s="134" t="s">
        <v>619</v>
      </c>
      <c r="C83" s="135" t="s">
        <v>592</v>
      </c>
      <c r="D83" s="136">
        <v>0.4375</v>
      </c>
      <c r="E83" s="137" t="s">
        <v>104</v>
      </c>
      <c r="F83" s="138"/>
      <c r="G83" s="139">
        <v>30</v>
      </c>
      <c r="H83" s="140">
        <v>23</v>
      </c>
      <c r="I83" s="141"/>
      <c r="J83" s="141"/>
      <c r="K83" s="152" t="s">
        <v>588</v>
      </c>
      <c r="L83" s="141">
        <v>0</v>
      </c>
      <c r="M83" s="133" t="s">
        <v>142</v>
      </c>
      <c r="N83" s="141"/>
      <c r="O83" s="139">
        <v>3</v>
      </c>
      <c r="P83" s="133"/>
      <c r="Q83" s="146"/>
      <c r="R83" s="133"/>
      <c r="S83" s="133"/>
      <c r="T83" s="133"/>
      <c r="U83" s="133"/>
      <c r="V83" s="141"/>
      <c r="W83" s="141"/>
      <c r="X83" s="141"/>
      <c r="Y83" s="147">
        <v>7.9</v>
      </c>
      <c r="Z83" s="147">
        <v>2</v>
      </c>
      <c r="AA83" s="134">
        <v>5.5</v>
      </c>
      <c r="AB83" s="134">
        <v>22</v>
      </c>
      <c r="AC83" s="147">
        <v>9.3000000000000007</v>
      </c>
      <c r="AD83" s="138"/>
      <c r="AE83" s="143"/>
      <c r="AF83" s="138"/>
      <c r="AG83" s="133"/>
      <c r="AH83" s="133"/>
      <c r="AI83" s="134"/>
      <c r="AJ83" s="133"/>
      <c r="AK83" s="133"/>
      <c r="AL83" s="133"/>
      <c r="AM83" s="133"/>
      <c r="AN83" s="133"/>
      <c r="AO83" s="133"/>
      <c r="AP83" s="141"/>
      <c r="AQ83" s="141"/>
      <c r="AR83" s="141"/>
      <c r="AS83" s="134"/>
      <c r="AT83" s="134"/>
      <c r="AU83" s="134"/>
      <c r="AV83" s="147"/>
      <c r="AW83" s="141"/>
      <c r="AX83" s="134"/>
      <c r="AY83" s="134"/>
      <c r="AZ83" s="141"/>
      <c r="BA83" s="134"/>
      <c r="BB83" s="138"/>
      <c r="BC83" s="133"/>
      <c r="BD83" s="141"/>
      <c r="BE83" s="143"/>
      <c r="BF83" s="138"/>
      <c r="BG83" s="144"/>
      <c r="BH83" s="144"/>
      <c r="BI83" s="140"/>
      <c r="BJ83" s="141"/>
      <c r="BK83" s="141"/>
      <c r="BL83" s="141"/>
      <c r="BM83" s="141"/>
      <c r="BN83" s="141"/>
      <c r="BO83" s="141"/>
      <c r="BP83" s="141"/>
      <c r="BQ83" s="141"/>
      <c r="BR83" s="141"/>
      <c r="BS83" s="141"/>
      <c r="BT83" s="141"/>
      <c r="BU83" s="141"/>
      <c r="BV83" s="141"/>
      <c r="BW83" s="141"/>
      <c r="BX83" s="141"/>
      <c r="BY83" s="141"/>
      <c r="BZ83" s="141"/>
      <c r="CA83" s="141"/>
      <c r="CB83" s="141"/>
    </row>
    <row r="84" spans="1:80">
      <c r="A84" s="133" t="s">
        <v>579</v>
      </c>
      <c r="B84" s="134" t="s">
        <v>619</v>
      </c>
      <c r="C84" s="135" t="s">
        <v>599</v>
      </c>
      <c r="D84" s="136">
        <v>0.44791666666666669</v>
      </c>
      <c r="E84" s="137" t="s">
        <v>99</v>
      </c>
      <c r="F84" s="138"/>
      <c r="G84" s="139">
        <v>27</v>
      </c>
      <c r="H84" s="140">
        <v>25</v>
      </c>
      <c r="I84" s="141"/>
      <c r="J84" s="141"/>
      <c r="K84" s="152" t="s">
        <v>617</v>
      </c>
      <c r="L84" s="141">
        <v>0</v>
      </c>
      <c r="M84" s="133" t="s">
        <v>142</v>
      </c>
      <c r="N84" s="141"/>
      <c r="O84" s="139">
        <v>0</v>
      </c>
      <c r="P84" s="133" t="s">
        <v>584</v>
      </c>
      <c r="Q84" s="146" t="s">
        <v>106</v>
      </c>
      <c r="R84" s="133" t="s">
        <v>107</v>
      </c>
      <c r="S84" s="133" t="s">
        <v>114</v>
      </c>
      <c r="T84" s="133" t="s">
        <v>107</v>
      </c>
      <c r="U84" s="133" t="s">
        <v>110</v>
      </c>
      <c r="V84" s="141"/>
      <c r="W84" s="141"/>
      <c r="X84" s="141" t="s">
        <v>295</v>
      </c>
      <c r="Y84" s="147">
        <v>7.6</v>
      </c>
      <c r="Z84" s="134">
        <v>0.7</v>
      </c>
      <c r="AA84" s="134">
        <v>4.5</v>
      </c>
      <c r="AB84" s="134">
        <v>5</v>
      </c>
      <c r="AC84" s="147">
        <v>8.3000000000000007</v>
      </c>
      <c r="AD84" s="138"/>
      <c r="AE84" s="143"/>
      <c r="AF84" s="138"/>
      <c r="AG84" s="133" t="s">
        <v>566</v>
      </c>
      <c r="AH84" s="133" t="s">
        <v>109</v>
      </c>
      <c r="AI84" s="134">
        <v>3.0000000000000001E-3</v>
      </c>
      <c r="AJ84" s="133">
        <v>0.13</v>
      </c>
      <c r="AK84" s="149">
        <v>0.13</v>
      </c>
      <c r="AL84" s="133" t="s">
        <v>114</v>
      </c>
      <c r="AM84" s="149">
        <v>0.09</v>
      </c>
      <c r="AN84" s="133" t="s">
        <v>107</v>
      </c>
      <c r="AO84" s="133" t="s">
        <v>208</v>
      </c>
      <c r="AP84" s="141"/>
      <c r="AQ84" s="141"/>
      <c r="AR84" s="141"/>
      <c r="AS84" s="134">
        <v>2.5</v>
      </c>
      <c r="AT84" s="134">
        <v>0.14000000000000001</v>
      </c>
      <c r="AU84" s="134">
        <v>0.06</v>
      </c>
      <c r="AV84" s="147">
        <v>2</v>
      </c>
      <c r="AW84" s="141"/>
      <c r="AX84" s="134">
        <v>6.9000000000000006E-2</v>
      </c>
      <c r="AY84" s="134">
        <v>5.0999999999999997E-2</v>
      </c>
      <c r="AZ84" s="141"/>
      <c r="BA84" s="134">
        <v>13</v>
      </c>
      <c r="BB84" s="138"/>
      <c r="BC84" s="133" t="s">
        <v>443</v>
      </c>
      <c r="BD84" s="141"/>
      <c r="BE84" s="143"/>
      <c r="BF84" s="138"/>
      <c r="BG84" s="144"/>
      <c r="BH84" s="144"/>
      <c r="BI84" s="140"/>
      <c r="BJ84" s="141"/>
      <c r="BK84" s="141"/>
      <c r="BL84" s="141" t="s">
        <v>308</v>
      </c>
      <c r="BM84" s="141">
        <v>0.03</v>
      </c>
      <c r="BN84" s="141"/>
      <c r="BO84" s="141"/>
      <c r="BP84" s="141"/>
      <c r="BQ84" s="141"/>
      <c r="BR84" s="141"/>
      <c r="BS84" s="141"/>
      <c r="BT84" s="141"/>
      <c r="BU84" s="141"/>
      <c r="BV84" s="141"/>
      <c r="BW84" s="141"/>
      <c r="BX84" s="141"/>
      <c r="BY84" s="141"/>
      <c r="BZ84" s="141"/>
      <c r="CA84" s="141"/>
      <c r="CB84" s="141"/>
    </row>
    <row r="85" spans="1:80">
      <c r="A85" s="133" t="s">
        <v>579</v>
      </c>
      <c r="B85" s="134" t="s">
        <v>619</v>
      </c>
      <c r="C85" s="135" t="s">
        <v>603</v>
      </c>
      <c r="D85" s="136">
        <v>0.4375</v>
      </c>
      <c r="E85" s="137" t="s">
        <v>104</v>
      </c>
      <c r="F85" s="138"/>
      <c r="G85" s="139">
        <v>11</v>
      </c>
      <c r="H85" s="140">
        <v>7</v>
      </c>
      <c r="I85" s="141"/>
      <c r="J85" s="141"/>
      <c r="K85" s="152" t="s">
        <v>588</v>
      </c>
      <c r="L85" s="141">
        <v>0</v>
      </c>
      <c r="M85" s="133" t="s">
        <v>142</v>
      </c>
      <c r="N85" s="141"/>
      <c r="O85" s="139">
        <v>0</v>
      </c>
      <c r="P85" s="133"/>
      <c r="Q85" s="146"/>
      <c r="R85" s="133"/>
      <c r="S85" s="133"/>
      <c r="T85" s="133"/>
      <c r="U85" s="133"/>
      <c r="V85" s="141"/>
      <c r="W85" s="141"/>
      <c r="X85" s="141"/>
      <c r="Y85" s="147">
        <v>8.1</v>
      </c>
      <c r="Z85" s="134">
        <v>1.4</v>
      </c>
      <c r="AA85" s="134">
        <v>4.2</v>
      </c>
      <c r="AB85" s="134">
        <v>3</v>
      </c>
      <c r="AC85" s="147">
        <v>12.2</v>
      </c>
      <c r="AD85" s="138"/>
      <c r="AE85" s="143"/>
      <c r="AF85" s="138"/>
      <c r="AG85" s="133"/>
      <c r="AH85" s="133"/>
      <c r="AI85" s="134"/>
      <c r="AJ85" s="149"/>
      <c r="AK85" s="149"/>
      <c r="AL85" s="133"/>
      <c r="AM85" s="133"/>
      <c r="AN85" s="133"/>
      <c r="AO85" s="133"/>
      <c r="AP85" s="141"/>
      <c r="AQ85" s="141"/>
      <c r="AR85" s="141"/>
      <c r="AS85" s="134"/>
      <c r="AT85" s="134"/>
      <c r="AU85" s="134"/>
      <c r="AV85" s="147"/>
      <c r="AW85" s="141"/>
      <c r="AX85" s="134"/>
      <c r="AY85" s="150"/>
      <c r="AZ85" s="141"/>
      <c r="BA85" s="134"/>
      <c r="BB85" s="138"/>
      <c r="BC85" s="133"/>
      <c r="BD85" s="141"/>
      <c r="BE85" s="143"/>
      <c r="BF85" s="138"/>
      <c r="BG85" s="144"/>
      <c r="BH85" s="144"/>
      <c r="BI85" s="140"/>
      <c r="BJ85" s="141"/>
      <c r="BK85" s="141"/>
      <c r="BL85" s="141"/>
      <c r="BM85" s="141"/>
      <c r="BN85" s="141"/>
      <c r="BO85" s="141"/>
      <c r="BP85" s="141"/>
      <c r="BQ85" s="141"/>
      <c r="BR85" s="141"/>
      <c r="BS85" s="141"/>
      <c r="BT85" s="141"/>
      <c r="BU85" s="141"/>
      <c r="BV85" s="141"/>
      <c r="BW85" s="141"/>
      <c r="BX85" s="141"/>
      <c r="BY85" s="141"/>
      <c r="BZ85" s="141"/>
      <c r="CA85" s="141"/>
      <c r="CB85" s="141"/>
    </row>
    <row r="86" spans="1:80">
      <c r="A86" s="133" t="s">
        <v>579</v>
      </c>
      <c r="B86" s="134" t="s">
        <v>619</v>
      </c>
      <c r="C86" s="135" t="s">
        <v>605</v>
      </c>
      <c r="D86" s="136">
        <v>0.44097222222222227</v>
      </c>
      <c r="E86" s="137" t="s">
        <v>104</v>
      </c>
      <c r="F86" s="138"/>
      <c r="G86" s="139">
        <v>17</v>
      </c>
      <c r="H86" s="140">
        <v>14</v>
      </c>
      <c r="I86" s="141"/>
      <c r="J86" s="141"/>
      <c r="K86" s="152" t="s">
        <v>588</v>
      </c>
      <c r="L86" s="141">
        <v>0</v>
      </c>
      <c r="M86" s="133" t="s">
        <v>142</v>
      </c>
      <c r="N86" s="141"/>
      <c r="O86" s="139">
        <v>0</v>
      </c>
      <c r="P86" s="133" t="s">
        <v>584</v>
      </c>
      <c r="Q86" s="146" t="s">
        <v>106</v>
      </c>
      <c r="R86" s="133" t="s">
        <v>107</v>
      </c>
      <c r="S86" s="133" t="s">
        <v>114</v>
      </c>
      <c r="T86" s="133" t="s">
        <v>107</v>
      </c>
      <c r="U86" s="133" t="s">
        <v>110</v>
      </c>
      <c r="V86" s="141"/>
      <c r="W86" s="141"/>
      <c r="X86" s="141" t="s">
        <v>295</v>
      </c>
      <c r="Y86" s="147">
        <v>7.6</v>
      </c>
      <c r="Z86" s="134">
        <v>3.3</v>
      </c>
      <c r="AA86" s="134">
        <v>6.9</v>
      </c>
      <c r="AB86" s="134">
        <v>6</v>
      </c>
      <c r="AC86" s="147">
        <v>9.8000000000000007</v>
      </c>
      <c r="AD86" s="138"/>
      <c r="AE86" s="143"/>
      <c r="AF86" s="138"/>
      <c r="AG86" s="133" t="s">
        <v>566</v>
      </c>
      <c r="AH86" s="133" t="s">
        <v>109</v>
      </c>
      <c r="AI86" s="134">
        <v>7.0000000000000001E-3</v>
      </c>
      <c r="AJ86" s="133">
        <v>0.23</v>
      </c>
      <c r="AK86" s="133">
        <v>0.12</v>
      </c>
      <c r="AL86" s="133" t="s">
        <v>298</v>
      </c>
      <c r="AM86" s="133" t="s">
        <v>299</v>
      </c>
      <c r="AN86" s="133" t="s">
        <v>107</v>
      </c>
      <c r="AO86" s="133" t="s">
        <v>208</v>
      </c>
      <c r="AP86" s="141"/>
      <c r="AQ86" s="141"/>
      <c r="AR86" s="141"/>
      <c r="AS86" s="134">
        <v>4.9000000000000004</v>
      </c>
      <c r="AT86" s="134">
        <v>0.72</v>
      </c>
      <c r="AU86" s="134">
        <v>0.11</v>
      </c>
      <c r="AV86" s="147">
        <v>4</v>
      </c>
      <c r="AW86" s="141"/>
      <c r="AX86" s="134">
        <v>0.12</v>
      </c>
      <c r="AY86" s="134">
        <v>9.7000000000000003E-2</v>
      </c>
      <c r="AZ86" s="141"/>
      <c r="BA86" s="134">
        <v>16</v>
      </c>
      <c r="BB86" s="138"/>
      <c r="BC86" s="133" t="s">
        <v>443</v>
      </c>
      <c r="BD86" s="141"/>
      <c r="BE86" s="143"/>
      <c r="BF86" s="138"/>
      <c r="BG86" s="144"/>
      <c r="BH86" s="144"/>
      <c r="BI86" s="140"/>
      <c r="BJ86" s="141"/>
      <c r="BK86" s="141"/>
      <c r="BL86" s="141" t="s">
        <v>308</v>
      </c>
      <c r="BM86" s="141">
        <v>0.02</v>
      </c>
      <c r="BN86" s="141"/>
      <c r="BO86" s="141"/>
      <c r="BP86" s="141"/>
      <c r="BQ86" s="141"/>
      <c r="BR86" s="141"/>
      <c r="BS86" s="141"/>
      <c r="BT86" s="141"/>
      <c r="BU86" s="141"/>
      <c r="BV86" s="141"/>
      <c r="BW86" s="141"/>
      <c r="BX86" s="141"/>
      <c r="BY86" s="141"/>
      <c r="BZ86" s="141"/>
      <c r="CA86" s="141"/>
      <c r="CB86" s="141"/>
    </row>
    <row r="87" spans="1:80">
      <c r="A87" s="133" t="s">
        <v>568</v>
      </c>
      <c r="B87" s="134" t="s">
        <v>620</v>
      </c>
      <c r="C87" s="135" t="s">
        <v>592</v>
      </c>
      <c r="D87" s="136">
        <v>0.41666666666666669</v>
      </c>
      <c r="E87" s="137" t="s">
        <v>104</v>
      </c>
      <c r="F87" s="138"/>
      <c r="G87" s="139">
        <v>28</v>
      </c>
      <c r="H87" s="140">
        <v>21.5</v>
      </c>
      <c r="I87" s="141"/>
      <c r="J87" s="141"/>
      <c r="K87" s="152" t="s">
        <v>588</v>
      </c>
      <c r="L87" s="141">
        <v>0</v>
      </c>
      <c r="M87" s="133" t="s">
        <v>142</v>
      </c>
      <c r="N87" s="141"/>
      <c r="O87" s="139">
        <v>3</v>
      </c>
      <c r="P87" s="133"/>
      <c r="Q87" s="146"/>
      <c r="R87" s="133"/>
      <c r="S87" s="133"/>
      <c r="T87" s="133"/>
      <c r="U87" s="133"/>
      <c r="V87" s="141"/>
      <c r="W87" s="141"/>
      <c r="X87" s="141"/>
      <c r="Y87" s="147">
        <v>8</v>
      </c>
      <c r="Z87" s="134">
        <v>1.4</v>
      </c>
      <c r="AA87" s="147">
        <v>3.5</v>
      </c>
      <c r="AB87" s="134">
        <v>9</v>
      </c>
      <c r="AC87" s="147">
        <v>10</v>
      </c>
      <c r="AD87" s="138"/>
      <c r="AE87" s="143"/>
      <c r="AF87" s="138"/>
      <c r="AG87" s="133"/>
      <c r="AH87" s="133"/>
      <c r="AI87" s="134"/>
      <c r="AJ87" s="133"/>
      <c r="AK87" s="133"/>
      <c r="AL87" s="133"/>
      <c r="AM87" s="133"/>
      <c r="AN87" s="133"/>
      <c r="AO87" s="133"/>
      <c r="AP87" s="141"/>
      <c r="AQ87" s="141"/>
      <c r="AR87" s="141"/>
      <c r="AS87" s="134"/>
      <c r="AT87" s="134"/>
      <c r="AU87" s="134"/>
      <c r="AV87" s="134"/>
      <c r="AW87" s="141"/>
      <c r="AX87" s="134"/>
      <c r="AY87" s="134"/>
      <c r="AZ87" s="141"/>
      <c r="BA87" s="134"/>
      <c r="BB87" s="138"/>
      <c r="BC87" s="133"/>
      <c r="BD87" s="141"/>
      <c r="BE87" s="143"/>
      <c r="BF87" s="138"/>
      <c r="BG87" s="144"/>
      <c r="BH87" s="144"/>
      <c r="BI87" s="140"/>
      <c r="BJ87" s="141"/>
      <c r="BK87" s="141"/>
      <c r="BL87" s="141"/>
      <c r="BM87" s="141"/>
      <c r="BN87" s="141"/>
      <c r="BO87" s="141"/>
      <c r="BP87" s="141"/>
      <c r="BQ87" s="141"/>
      <c r="BR87" s="141"/>
      <c r="BS87" s="141"/>
      <c r="BT87" s="141"/>
      <c r="BU87" s="141"/>
      <c r="BV87" s="141"/>
      <c r="BW87" s="141"/>
      <c r="BX87" s="141"/>
      <c r="BY87" s="141"/>
      <c r="BZ87" s="141"/>
      <c r="CA87" s="141"/>
      <c r="CB87" s="141"/>
    </row>
    <row r="88" spans="1:80">
      <c r="A88" s="133" t="s">
        <v>568</v>
      </c>
      <c r="B88" s="134" t="s">
        <v>620</v>
      </c>
      <c r="C88" s="135" t="s">
        <v>599</v>
      </c>
      <c r="D88" s="136">
        <v>0.42708333333333331</v>
      </c>
      <c r="E88" s="137" t="s">
        <v>99</v>
      </c>
      <c r="F88" s="138"/>
      <c r="G88" s="139">
        <v>27</v>
      </c>
      <c r="H88" s="140">
        <v>22</v>
      </c>
      <c r="I88" s="141"/>
      <c r="J88" s="141"/>
      <c r="K88" s="152" t="s">
        <v>617</v>
      </c>
      <c r="L88" s="141">
        <v>0</v>
      </c>
      <c r="M88" s="133" t="s">
        <v>142</v>
      </c>
      <c r="N88" s="141"/>
      <c r="O88" s="139">
        <v>0</v>
      </c>
      <c r="P88" s="133" t="s">
        <v>584</v>
      </c>
      <c r="Q88" s="146" t="s">
        <v>106</v>
      </c>
      <c r="R88" s="133" t="s">
        <v>600</v>
      </c>
      <c r="S88" s="133" t="s">
        <v>114</v>
      </c>
      <c r="T88" s="133" t="s">
        <v>107</v>
      </c>
      <c r="U88" s="133" t="s">
        <v>110</v>
      </c>
      <c r="V88" s="141"/>
      <c r="W88" s="141"/>
      <c r="X88" s="141" t="s">
        <v>295</v>
      </c>
      <c r="Y88" s="147">
        <v>7.7</v>
      </c>
      <c r="Z88" s="134">
        <v>0.4</v>
      </c>
      <c r="AA88" s="147">
        <v>2.7</v>
      </c>
      <c r="AB88" s="134">
        <v>9</v>
      </c>
      <c r="AC88" s="147">
        <v>8.4</v>
      </c>
      <c r="AD88" s="138"/>
      <c r="AE88" s="143"/>
      <c r="AF88" s="138"/>
      <c r="AG88" s="133" t="s">
        <v>566</v>
      </c>
      <c r="AH88" s="133" t="s">
        <v>109</v>
      </c>
      <c r="AI88" s="134">
        <v>2E-3</v>
      </c>
      <c r="AJ88" s="133">
        <v>0.05</v>
      </c>
      <c r="AK88" s="133" t="s">
        <v>302</v>
      </c>
      <c r="AL88" s="133" t="s">
        <v>114</v>
      </c>
      <c r="AM88" s="133" t="s">
        <v>299</v>
      </c>
      <c r="AN88" s="133" t="s">
        <v>107</v>
      </c>
      <c r="AO88" s="133" t="s">
        <v>208</v>
      </c>
      <c r="AP88" s="141"/>
      <c r="AQ88" s="141"/>
      <c r="AR88" s="141"/>
      <c r="AS88" s="134">
        <v>1.4</v>
      </c>
      <c r="AT88" s="134" t="s">
        <v>442</v>
      </c>
      <c r="AU88" s="134" t="s">
        <v>576</v>
      </c>
      <c r="AV88" s="134">
        <v>1.3</v>
      </c>
      <c r="AW88" s="141"/>
      <c r="AX88" s="134">
        <v>5.0999999999999997E-2</v>
      </c>
      <c r="AY88" s="150">
        <v>4.3999999999999997E-2</v>
      </c>
      <c r="AZ88" s="141"/>
      <c r="BA88" s="134">
        <v>5</v>
      </c>
      <c r="BB88" s="138"/>
      <c r="BC88" s="133" t="s">
        <v>443</v>
      </c>
      <c r="BD88" s="141"/>
      <c r="BE88" s="143"/>
      <c r="BF88" s="138"/>
      <c r="BG88" s="144"/>
      <c r="BH88" s="144"/>
      <c r="BI88" s="140"/>
      <c r="BJ88" s="141"/>
      <c r="BK88" s="141"/>
      <c r="BL88" s="141" t="s">
        <v>308</v>
      </c>
      <c r="BM88" s="141">
        <v>0.02</v>
      </c>
      <c r="BN88" s="141"/>
      <c r="BO88" s="141"/>
      <c r="BP88" s="141"/>
      <c r="BQ88" s="141"/>
      <c r="BR88" s="141"/>
      <c r="BS88" s="141"/>
      <c r="BT88" s="141"/>
      <c r="BU88" s="141"/>
      <c r="BV88" s="141"/>
      <c r="BW88" s="141"/>
      <c r="BX88" s="141"/>
      <c r="BY88" s="141"/>
      <c r="BZ88" s="141"/>
      <c r="CA88" s="141"/>
      <c r="CB88" s="141"/>
    </row>
    <row r="89" spans="1:80">
      <c r="A89" s="133" t="s">
        <v>568</v>
      </c>
      <c r="B89" s="134" t="s">
        <v>620</v>
      </c>
      <c r="C89" s="135" t="s">
        <v>603</v>
      </c>
      <c r="D89" s="136">
        <v>0.4201388888888889</v>
      </c>
      <c r="E89" s="137" t="s">
        <v>104</v>
      </c>
      <c r="F89" s="138"/>
      <c r="G89" s="139">
        <v>12</v>
      </c>
      <c r="H89" s="140">
        <v>6</v>
      </c>
      <c r="I89" s="141"/>
      <c r="J89" s="141"/>
      <c r="K89" s="152" t="s">
        <v>588</v>
      </c>
      <c r="L89" s="141">
        <v>0</v>
      </c>
      <c r="M89" s="133" t="s">
        <v>142</v>
      </c>
      <c r="N89" s="141"/>
      <c r="O89" s="139">
        <v>0</v>
      </c>
      <c r="P89" s="133"/>
      <c r="Q89" s="146"/>
      <c r="R89" s="133"/>
      <c r="S89" s="133"/>
      <c r="T89" s="133"/>
      <c r="U89" s="133"/>
      <c r="V89" s="141"/>
      <c r="W89" s="141"/>
      <c r="X89" s="141"/>
      <c r="Y89" s="147">
        <v>8.1999999999999993</v>
      </c>
      <c r="Z89" s="134">
        <v>0.7</v>
      </c>
      <c r="AA89" s="147">
        <v>4.5999999999999996</v>
      </c>
      <c r="AB89" s="134">
        <v>1</v>
      </c>
      <c r="AC89" s="147">
        <v>11.1</v>
      </c>
      <c r="AD89" s="138"/>
      <c r="AE89" s="143"/>
      <c r="AF89" s="138"/>
      <c r="AG89" s="133"/>
      <c r="AH89" s="133"/>
      <c r="AI89" s="134"/>
      <c r="AJ89" s="133"/>
      <c r="AK89" s="133"/>
      <c r="AL89" s="133"/>
      <c r="AM89" s="133"/>
      <c r="AN89" s="133"/>
      <c r="AO89" s="133"/>
      <c r="AP89" s="141"/>
      <c r="AQ89" s="141"/>
      <c r="AR89" s="141"/>
      <c r="AS89" s="134"/>
      <c r="AT89" s="134"/>
      <c r="AU89" s="134"/>
      <c r="AV89" s="147"/>
      <c r="AW89" s="141"/>
      <c r="AX89" s="134"/>
      <c r="AY89" s="134"/>
      <c r="AZ89" s="141"/>
      <c r="BA89" s="134"/>
      <c r="BB89" s="138"/>
      <c r="BC89" s="133"/>
      <c r="BD89" s="141"/>
      <c r="BE89" s="143"/>
      <c r="BF89" s="138"/>
      <c r="BG89" s="144"/>
      <c r="BH89" s="144"/>
      <c r="BI89" s="140"/>
      <c r="BJ89" s="141"/>
      <c r="BK89" s="141"/>
      <c r="BL89" s="141"/>
      <c r="BM89" s="141"/>
      <c r="BN89" s="141"/>
      <c r="BO89" s="141"/>
      <c r="BP89" s="141"/>
      <c r="BQ89" s="141"/>
      <c r="BR89" s="141"/>
      <c r="BS89" s="141"/>
      <c r="BT89" s="141"/>
      <c r="BU89" s="141"/>
      <c r="BV89" s="141"/>
      <c r="BW89" s="141"/>
      <c r="BX89" s="141"/>
      <c r="BY89" s="141"/>
      <c r="BZ89" s="141"/>
      <c r="CA89" s="141"/>
      <c r="CB89" s="141"/>
    </row>
    <row r="90" spans="1:80">
      <c r="A90" s="133" t="s">
        <v>568</v>
      </c>
      <c r="B90" s="134" t="s">
        <v>620</v>
      </c>
      <c r="C90" s="135" t="s">
        <v>605</v>
      </c>
      <c r="D90" s="136">
        <v>0.41666666666666669</v>
      </c>
      <c r="E90" s="137" t="s">
        <v>104</v>
      </c>
      <c r="F90" s="138"/>
      <c r="G90" s="139">
        <v>16</v>
      </c>
      <c r="H90" s="140">
        <v>11</v>
      </c>
      <c r="I90" s="141"/>
      <c r="J90" s="141"/>
      <c r="K90" s="152" t="s">
        <v>588</v>
      </c>
      <c r="L90" s="141">
        <v>0</v>
      </c>
      <c r="M90" s="133" t="s">
        <v>142</v>
      </c>
      <c r="N90" s="141"/>
      <c r="O90" s="139">
        <v>0</v>
      </c>
      <c r="P90" s="133" t="s">
        <v>584</v>
      </c>
      <c r="Q90" s="146" t="s">
        <v>106</v>
      </c>
      <c r="R90" s="133" t="s">
        <v>107</v>
      </c>
      <c r="S90" s="133" t="s">
        <v>114</v>
      </c>
      <c r="T90" s="133" t="s">
        <v>107</v>
      </c>
      <c r="U90" s="133" t="s">
        <v>110</v>
      </c>
      <c r="V90" s="141"/>
      <c r="W90" s="141"/>
      <c r="X90" s="141" t="s">
        <v>295</v>
      </c>
      <c r="Y90" s="147">
        <v>7.8</v>
      </c>
      <c r="Z90" s="147">
        <v>0.6</v>
      </c>
      <c r="AA90" s="134">
        <v>3.1</v>
      </c>
      <c r="AB90" s="134">
        <v>4</v>
      </c>
      <c r="AC90" s="147">
        <v>11.3</v>
      </c>
      <c r="AD90" s="138"/>
      <c r="AE90" s="143"/>
      <c r="AF90" s="138"/>
      <c r="AG90" s="133" t="s">
        <v>566</v>
      </c>
      <c r="AH90" s="133" t="s">
        <v>109</v>
      </c>
      <c r="AI90" s="150">
        <v>3.0000000000000001E-3</v>
      </c>
      <c r="AJ90" s="149">
        <v>0.1</v>
      </c>
      <c r="AK90" s="133">
        <v>0.03</v>
      </c>
      <c r="AL90" s="133" t="s">
        <v>114</v>
      </c>
      <c r="AM90" s="133" t="s">
        <v>594</v>
      </c>
      <c r="AN90" s="133" t="s">
        <v>107</v>
      </c>
      <c r="AO90" s="133" t="s">
        <v>208</v>
      </c>
      <c r="AP90" s="141"/>
      <c r="AQ90" s="141"/>
      <c r="AR90" s="141"/>
      <c r="AS90" s="134">
        <v>2.6</v>
      </c>
      <c r="AT90" s="134">
        <v>0.06</v>
      </c>
      <c r="AU90" s="134">
        <v>7.0000000000000007E-2</v>
      </c>
      <c r="AV90" s="147">
        <v>2.2999999999999998</v>
      </c>
      <c r="AW90" s="141"/>
      <c r="AX90" s="134">
        <v>3.7999999999999999E-2</v>
      </c>
      <c r="AY90" s="134">
        <v>3.5999999999999997E-2</v>
      </c>
      <c r="AZ90" s="141"/>
      <c r="BA90" s="134">
        <v>9</v>
      </c>
      <c r="BB90" s="138"/>
      <c r="BC90" s="133" t="s">
        <v>443</v>
      </c>
      <c r="BD90" s="141"/>
      <c r="BE90" s="143"/>
      <c r="BF90" s="138"/>
      <c r="BG90" s="144"/>
      <c r="BH90" s="144"/>
      <c r="BI90" s="140"/>
      <c r="BJ90" s="141"/>
      <c r="BK90" s="141"/>
      <c r="BL90" s="141" t="s">
        <v>308</v>
      </c>
      <c r="BM90" s="141">
        <v>0.02</v>
      </c>
      <c r="BN90" s="141"/>
      <c r="BO90" s="141"/>
      <c r="BP90" s="141"/>
      <c r="BQ90" s="141"/>
      <c r="BR90" s="141"/>
      <c r="BS90" s="141"/>
      <c r="BT90" s="141"/>
      <c r="BU90" s="141"/>
      <c r="BV90" s="141"/>
      <c r="BW90" s="141"/>
      <c r="BX90" s="141"/>
      <c r="BY90" s="141"/>
      <c r="BZ90" s="141"/>
      <c r="CA90" s="141"/>
      <c r="CB90" s="141"/>
    </row>
    <row r="91" spans="1:80">
      <c r="A91" s="133" t="s">
        <v>568</v>
      </c>
      <c r="B91" s="134" t="s">
        <v>621</v>
      </c>
      <c r="C91" s="135" t="s">
        <v>592</v>
      </c>
      <c r="D91" s="136">
        <v>0.38194444444444442</v>
      </c>
      <c r="E91" s="137" t="s">
        <v>99</v>
      </c>
      <c r="F91" s="138"/>
      <c r="G91" s="139">
        <v>25</v>
      </c>
      <c r="H91" s="140">
        <v>20.5</v>
      </c>
      <c r="I91" s="141"/>
      <c r="J91" s="141"/>
      <c r="K91" s="152">
        <v>25</v>
      </c>
      <c r="L91" s="141">
        <v>0</v>
      </c>
      <c r="M91" s="133" t="s">
        <v>142</v>
      </c>
      <c r="N91" s="141"/>
      <c r="O91" s="139">
        <v>3</v>
      </c>
      <c r="P91" s="133"/>
      <c r="Q91" s="146"/>
      <c r="R91" s="133"/>
      <c r="S91" s="133"/>
      <c r="T91" s="133"/>
      <c r="U91" s="133"/>
      <c r="V91" s="141"/>
      <c r="W91" s="141"/>
      <c r="X91" s="141"/>
      <c r="Y91" s="147">
        <v>7.8</v>
      </c>
      <c r="Z91" s="134">
        <v>1.7</v>
      </c>
      <c r="AA91" s="134">
        <v>4.7</v>
      </c>
      <c r="AB91" s="134">
        <v>9</v>
      </c>
      <c r="AC91" s="147">
        <v>9</v>
      </c>
      <c r="AD91" s="138"/>
      <c r="AE91" s="143"/>
      <c r="AF91" s="138"/>
      <c r="AG91" s="133"/>
      <c r="AH91" s="133"/>
      <c r="AI91" s="134"/>
      <c r="AJ91" s="133"/>
      <c r="AK91" s="133"/>
      <c r="AL91" s="133"/>
      <c r="AM91" s="133"/>
      <c r="AN91" s="133"/>
      <c r="AO91" s="133"/>
      <c r="AP91" s="141"/>
      <c r="AQ91" s="141"/>
      <c r="AR91" s="141"/>
      <c r="AS91" s="134"/>
      <c r="AT91" s="134"/>
      <c r="AU91" s="134"/>
      <c r="AV91" s="134"/>
      <c r="AW91" s="141"/>
      <c r="AX91" s="134"/>
      <c r="AY91" s="134"/>
      <c r="AZ91" s="141"/>
      <c r="BA91" s="134"/>
      <c r="BB91" s="138"/>
      <c r="BC91" s="133"/>
      <c r="BD91" s="141"/>
      <c r="BE91" s="143"/>
      <c r="BF91" s="138"/>
      <c r="BG91" s="144"/>
      <c r="BH91" s="144"/>
      <c r="BI91" s="140"/>
      <c r="BJ91" s="141"/>
      <c r="BK91" s="141"/>
      <c r="BL91" s="141"/>
      <c r="BM91" s="141"/>
      <c r="BN91" s="141"/>
      <c r="BO91" s="141"/>
      <c r="BP91" s="141"/>
      <c r="BQ91" s="141"/>
      <c r="BR91" s="141"/>
      <c r="BS91" s="141"/>
      <c r="BT91" s="141"/>
      <c r="BU91" s="141"/>
      <c r="BV91" s="141"/>
      <c r="BW91" s="141"/>
      <c r="BX91" s="141"/>
      <c r="BY91" s="141"/>
      <c r="BZ91" s="141"/>
      <c r="CA91" s="141"/>
      <c r="CB91" s="141"/>
    </row>
    <row r="92" spans="1:80">
      <c r="A92" s="133" t="s">
        <v>568</v>
      </c>
      <c r="B92" s="134" t="s">
        <v>621</v>
      </c>
      <c r="C92" s="135" t="s">
        <v>599</v>
      </c>
      <c r="D92" s="136">
        <v>0.375</v>
      </c>
      <c r="E92" s="137" t="s">
        <v>99</v>
      </c>
      <c r="F92" s="138"/>
      <c r="G92" s="139">
        <v>25</v>
      </c>
      <c r="H92" s="140">
        <v>22.5</v>
      </c>
      <c r="I92" s="141"/>
      <c r="J92" s="141"/>
      <c r="K92" s="152" t="s">
        <v>588</v>
      </c>
      <c r="L92" s="141">
        <v>0</v>
      </c>
      <c r="M92" s="133" t="s">
        <v>142</v>
      </c>
      <c r="N92" s="141"/>
      <c r="O92" s="139">
        <v>0</v>
      </c>
      <c r="P92" s="133" t="s">
        <v>584</v>
      </c>
      <c r="Q92" s="146" t="s">
        <v>106</v>
      </c>
      <c r="R92" s="133" t="s">
        <v>107</v>
      </c>
      <c r="S92" s="133" t="s">
        <v>114</v>
      </c>
      <c r="T92" s="133" t="s">
        <v>107</v>
      </c>
      <c r="U92" s="133" t="s">
        <v>110</v>
      </c>
      <c r="V92" s="141"/>
      <c r="W92" s="141"/>
      <c r="X92" s="141" t="s">
        <v>295</v>
      </c>
      <c r="Y92" s="147">
        <v>7.7</v>
      </c>
      <c r="Z92" s="134">
        <v>1.4</v>
      </c>
      <c r="AA92" s="147">
        <v>3.7</v>
      </c>
      <c r="AB92" s="134">
        <v>9</v>
      </c>
      <c r="AC92" s="147">
        <v>6.8</v>
      </c>
      <c r="AD92" s="138"/>
      <c r="AE92" s="143"/>
      <c r="AF92" s="138"/>
      <c r="AG92" s="133" t="s">
        <v>566</v>
      </c>
      <c r="AH92" s="133" t="s">
        <v>109</v>
      </c>
      <c r="AI92" s="134">
        <v>5.0000000000000001E-3</v>
      </c>
      <c r="AJ92" s="149">
        <v>0.18</v>
      </c>
      <c r="AK92" s="149">
        <v>0.09</v>
      </c>
      <c r="AL92" s="133" t="s">
        <v>114</v>
      </c>
      <c r="AM92" s="133">
        <v>0.09</v>
      </c>
      <c r="AN92" s="133" t="s">
        <v>107</v>
      </c>
      <c r="AO92" s="133" t="s">
        <v>208</v>
      </c>
      <c r="AP92" s="141"/>
      <c r="AQ92" s="141"/>
      <c r="AR92" s="141"/>
      <c r="AS92" s="147">
        <v>2</v>
      </c>
      <c r="AT92" s="149">
        <v>0.1</v>
      </c>
      <c r="AU92" s="134" t="s">
        <v>576</v>
      </c>
      <c r="AV92" s="134">
        <v>1.7</v>
      </c>
      <c r="AW92" s="141"/>
      <c r="AX92" s="134">
        <v>8.4000000000000005E-2</v>
      </c>
      <c r="AY92" s="134">
        <v>6.3E-2</v>
      </c>
      <c r="AZ92" s="141"/>
      <c r="BA92" s="134">
        <v>10</v>
      </c>
      <c r="BB92" s="138"/>
      <c r="BC92" s="133" t="s">
        <v>443</v>
      </c>
      <c r="BD92" s="141"/>
      <c r="BE92" s="143"/>
      <c r="BF92" s="138"/>
      <c r="BG92" s="144"/>
      <c r="BH92" s="144"/>
      <c r="BI92" s="140"/>
      <c r="BJ92" s="141"/>
      <c r="BK92" s="141"/>
      <c r="BL92" s="141" t="s">
        <v>308</v>
      </c>
      <c r="BM92" s="141">
        <v>0.02</v>
      </c>
      <c r="BN92" s="141"/>
      <c r="BO92" s="141"/>
      <c r="BP92" s="141"/>
      <c r="BQ92" s="141"/>
      <c r="BR92" s="141"/>
      <c r="BS92" s="141"/>
      <c r="BT92" s="141"/>
      <c r="BU92" s="141"/>
      <c r="BV92" s="141"/>
      <c r="BW92" s="141"/>
      <c r="BX92" s="141"/>
      <c r="BY92" s="141"/>
      <c r="BZ92" s="141"/>
      <c r="CA92" s="141"/>
      <c r="CB92" s="141"/>
    </row>
    <row r="93" spans="1:80">
      <c r="A93" s="133" t="s">
        <v>568</v>
      </c>
      <c r="B93" s="134" t="s">
        <v>621</v>
      </c>
      <c r="C93" s="135" t="s">
        <v>603</v>
      </c>
      <c r="D93" s="136">
        <v>0.37847222222222227</v>
      </c>
      <c r="E93" s="137" t="s">
        <v>104</v>
      </c>
      <c r="F93" s="138"/>
      <c r="G93" s="139">
        <v>9</v>
      </c>
      <c r="H93" s="140">
        <v>8</v>
      </c>
      <c r="I93" s="141"/>
      <c r="J93" s="141"/>
      <c r="K93" s="152" t="s">
        <v>588</v>
      </c>
      <c r="L93" s="141">
        <v>0</v>
      </c>
      <c r="M93" s="133" t="s">
        <v>142</v>
      </c>
      <c r="N93" s="141"/>
      <c r="O93" s="139">
        <v>0</v>
      </c>
      <c r="P93" s="133"/>
      <c r="Q93" s="146"/>
      <c r="R93" s="133"/>
      <c r="S93" s="133"/>
      <c r="T93" s="133"/>
      <c r="U93" s="133"/>
      <c r="V93" s="141"/>
      <c r="W93" s="141"/>
      <c r="X93" s="141"/>
      <c r="Y93" s="147">
        <v>7.8</v>
      </c>
      <c r="Z93" s="147">
        <v>3</v>
      </c>
      <c r="AA93" s="134">
        <v>4.5</v>
      </c>
      <c r="AB93" s="134">
        <v>4</v>
      </c>
      <c r="AC93" s="147">
        <v>7.9</v>
      </c>
      <c r="AD93" s="138"/>
      <c r="AE93" s="143"/>
      <c r="AF93" s="138"/>
      <c r="AG93" s="133"/>
      <c r="AH93" s="133"/>
      <c r="AI93" s="134"/>
      <c r="AJ93" s="133"/>
      <c r="AK93" s="133"/>
      <c r="AL93" s="133"/>
      <c r="AM93" s="133"/>
      <c r="AN93" s="133"/>
      <c r="AO93" s="133"/>
      <c r="AP93" s="141"/>
      <c r="AQ93" s="141"/>
      <c r="AR93" s="141"/>
      <c r="AS93" s="134"/>
      <c r="AT93" s="134"/>
      <c r="AU93" s="134"/>
      <c r="AV93" s="134"/>
      <c r="AW93" s="141"/>
      <c r="AX93" s="134"/>
      <c r="AY93" s="134"/>
      <c r="AZ93" s="141"/>
      <c r="BA93" s="134"/>
      <c r="BB93" s="138"/>
      <c r="BC93" s="133"/>
      <c r="BD93" s="141"/>
      <c r="BE93" s="143"/>
      <c r="BF93" s="138"/>
      <c r="BG93" s="144"/>
      <c r="BH93" s="144"/>
      <c r="BI93" s="140"/>
      <c r="BJ93" s="141"/>
      <c r="BK93" s="141"/>
      <c r="BL93" s="141"/>
      <c r="BM93" s="141"/>
      <c r="BN93" s="141"/>
      <c r="BO93" s="141"/>
      <c r="BP93" s="141"/>
      <c r="BQ93" s="141"/>
      <c r="BR93" s="141"/>
      <c r="BS93" s="141"/>
      <c r="BT93" s="141"/>
      <c r="BU93" s="141"/>
      <c r="BV93" s="141"/>
      <c r="BW93" s="141"/>
      <c r="BX93" s="141"/>
      <c r="BY93" s="141"/>
      <c r="BZ93" s="141"/>
      <c r="CA93" s="141"/>
      <c r="CB93" s="141"/>
    </row>
    <row r="94" spans="1:80">
      <c r="A94" s="133" t="s">
        <v>568</v>
      </c>
      <c r="B94" s="134" t="s">
        <v>621</v>
      </c>
      <c r="C94" s="135" t="s">
        <v>605</v>
      </c>
      <c r="D94" s="136">
        <v>0.375</v>
      </c>
      <c r="E94" s="137" t="s">
        <v>104</v>
      </c>
      <c r="F94" s="138"/>
      <c r="G94" s="139">
        <v>13</v>
      </c>
      <c r="H94" s="140">
        <v>10.5</v>
      </c>
      <c r="I94" s="141"/>
      <c r="J94" s="141"/>
      <c r="K94" s="152" t="s">
        <v>588</v>
      </c>
      <c r="L94" s="141">
        <v>0</v>
      </c>
      <c r="M94" s="133" t="s">
        <v>142</v>
      </c>
      <c r="N94" s="141"/>
      <c r="O94" s="139">
        <v>0</v>
      </c>
      <c r="P94" s="133" t="s">
        <v>584</v>
      </c>
      <c r="Q94" s="146" t="s">
        <v>106</v>
      </c>
      <c r="R94" s="133" t="s">
        <v>107</v>
      </c>
      <c r="S94" s="133" t="s">
        <v>114</v>
      </c>
      <c r="T94" s="133" t="s">
        <v>107</v>
      </c>
      <c r="U94" s="133" t="s">
        <v>110</v>
      </c>
      <c r="V94" s="141"/>
      <c r="W94" s="141"/>
      <c r="X94" s="141" t="s">
        <v>295</v>
      </c>
      <c r="Y94" s="147">
        <v>7.6</v>
      </c>
      <c r="Z94" s="147">
        <v>1.3</v>
      </c>
      <c r="AA94" s="134">
        <v>3.6</v>
      </c>
      <c r="AB94" s="134">
        <v>8</v>
      </c>
      <c r="AC94" s="147">
        <v>9</v>
      </c>
      <c r="AD94" s="138"/>
      <c r="AE94" s="143"/>
      <c r="AF94" s="138"/>
      <c r="AG94" s="133" t="s">
        <v>566</v>
      </c>
      <c r="AH94" s="133" t="s">
        <v>109</v>
      </c>
      <c r="AI94" s="134">
        <v>7.0000000000000001E-3</v>
      </c>
      <c r="AJ94" s="133">
        <v>0.28999999999999998</v>
      </c>
      <c r="AK94" s="133">
        <v>0.17</v>
      </c>
      <c r="AL94" s="133" t="s">
        <v>114</v>
      </c>
      <c r="AM94" s="133" t="s">
        <v>299</v>
      </c>
      <c r="AN94" s="133" t="s">
        <v>107</v>
      </c>
      <c r="AO94" s="133" t="s">
        <v>208</v>
      </c>
      <c r="AP94" s="141"/>
      <c r="AQ94" s="141"/>
      <c r="AR94" s="141"/>
      <c r="AS94" s="134">
        <v>3.7</v>
      </c>
      <c r="AT94" s="134">
        <v>0.28000000000000003</v>
      </c>
      <c r="AU94" s="134">
        <v>7.0000000000000007E-2</v>
      </c>
      <c r="AV94" s="134">
        <v>3.3</v>
      </c>
      <c r="AW94" s="141"/>
      <c r="AX94" s="134">
        <v>9.1999999999999998E-2</v>
      </c>
      <c r="AY94" s="134">
        <v>9.0999999999999998E-2</v>
      </c>
      <c r="AZ94" s="141"/>
      <c r="BA94" s="134">
        <v>16</v>
      </c>
      <c r="BB94" s="138"/>
      <c r="BC94" s="133" t="s">
        <v>311</v>
      </c>
      <c r="BD94" s="141"/>
      <c r="BE94" s="143"/>
      <c r="BF94" s="138"/>
      <c r="BG94" s="144"/>
      <c r="BH94" s="144"/>
      <c r="BI94" s="140"/>
      <c r="BJ94" s="141"/>
      <c r="BK94" s="141"/>
      <c r="BL94" s="141" t="s">
        <v>308</v>
      </c>
      <c r="BM94" s="141">
        <v>0.02</v>
      </c>
      <c r="BN94" s="141"/>
      <c r="BO94" s="141"/>
      <c r="BP94" s="141"/>
      <c r="BQ94" s="141"/>
      <c r="BR94" s="141"/>
      <c r="BS94" s="141"/>
      <c r="BT94" s="141"/>
      <c r="BU94" s="141"/>
      <c r="BV94" s="141"/>
      <c r="BW94" s="141"/>
      <c r="BX94" s="141"/>
      <c r="BY94" s="141"/>
      <c r="BZ94" s="141"/>
      <c r="CA94" s="141"/>
      <c r="CB94" s="141"/>
    </row>
    <row r="95" spans="1:80">
      <c r="A95" s="133" t="s">
        <v>568</v>
      </c>
      <c r="B95" s="134" t="s">
        <v>622</v>
      </c>
      <c r="C95" s="135" t="s">
        <v>607</v>
      </c>
      <c r="D95" s="136">
        <v>0.41319444444444442</v>
      </c>
      <c r="E95" s="137" t="s">
        <v>104</v>
      </c>
      <c r="F95" s="138"/>
      <c r="G95" s="139">
        <v>18</v>
      </c>
      <c r="H95" s="140">
        <v>18</v>
      </c>
      <c r="I95" s="141"/>
      <c r="J95" s="141"/>
      <c r="K95" s="152" t="s">
        <v>588</v>
      </c>
      <c r="L95" s="141">
        <v>0</v>
      </c>
      <c r="M95" s="133" t="s">
        <v>583</v>
      </c>
      <c r="N95" s="141"/>
      <c r="O95" s="139">
        <v>0</v>
      </c>
      <c r="P95" s="133"/>
      <c r="Q95" s="146"/>
      <c r="R95" s="133"/>
      <c r="S95" s="133"/>
      <c r="T95" s="133"/>
      <c r="U95" s="133"/>
      <c r="V95" s="141"/>
      <c r="W95" s="141"/>
      <c r="X95" s="141"/>
      <c r="Y95" s="147">
        <v>7.9</v>
      </c>
      <c r="Z95" s="147">
        <v>0.9</v>
      </c>
      <c r="AA95" s="134">
        <v>4.5</v>
      </c>
      <c r="AB95" s="134">
        <v>5</v>
      </c>
      <c r="AC95" s="147">
        <v>9.8000000000000007</v>
      </c>
      <c r="AD95" s="138"/>
      <c r="AE95" s="143"/>
      <c r="AF95" s="138"/>
      <c r="AG95" s="133"/>
      <c r="AH95" s="133"/>
      <c r="AI95" s="150"/>
      <c r="AJ95" s="133"/>
      <c r="AK95" s="133"/>
      <c r="AL95" s="133"/>
      <c r="AM95" s="133"/>
      <c r="AN95" s="133"/>
      <c r="AO95" s="133"/>
      <c r="AP95" s="141"/>
      <c r="AQ95" s="141"/>
      <c r="AR95" s="141"/>
      <c r="AS95" s="134"/>
      <c r="AT95" s="134"/>
      <c r="AU95" s="134"/>
      <c r="AV95" s="134"/>
      <c r="AW95" s="141"/>
      <c r="AX95" s="134"/>
      <c r="AY95" s="134"/>
      <c r="AZ95" s="141"/>
      <c r="BA95" s="134"/>
      <c r="BB95" s="138"/>
      <c r="BC95" s="133"/>
      <c r="BD95" s="141"/>
      <c r="BE95" s="143"/>
      <c r="BF95" s="138"/>
      <c r="BG95" s="144"/>
      <c r="BH95" s="144"/>
      <c r="BI95" s="140"/>
      <c r="BJ95" s="141"/>
      <c r="BK95" s="141"/>
      <c r="BL95" s="141"/>
      <c r="BM95" s="141"/>
      <c r="BN95" s="141"/>
      <c r="BO95" s="141"/>
      <c r="BP95" s="141"/>
      <c r="BQ95" s="141"/>
      <c r="BR95" s="141"/>
      <c r="BS95" s="141"/>
      <c r="BT95" s="141"/>
      <c r="BU95" s="141"/>
      <c r="BV95" s="141"/>
      <c r="BW95" s="141"/>
      <c r="BX95" s="141"/>
      <c r="BY95" s="141"/>
      <c r="BZ95" s="141"/>
      <c r="CA95" s="141"/>
      <c r="CB95" s="141"/>
    </row>
    <row r="96" spans="1:80">
      <c r="A96" s="133" t="s">
        <v>568</v>
      </c>
      <c r="B96" s="134" t="s">
        <v>622</v>
      </c>
      <c r="C96" s="135" t="s">
        <v>581</v>
      </c>
      <c r="D96" s="136">
        <v>0.40625</v>
      </c>
      <c r="E96" s="137" t="s">
        <v>99</v>
      </c>
      <c r="F96" s="138"/>
      <c r="G96" s="139">
        <v>23</v>
      </c>
      <c r="H96" s="140">
        <v>22</v>
      </c>
      <c r="I96" s="141"/>
      <c r="J96" s="141"/>
      <c r="K96" s="152" t="s">
        <v>588</v>
      </c>
      <c r="L96" s="141">
        <v>0</v>
      </c>
      <c r="M96" s="133" t="s">
        <v>583</v>
      </c>
      <c r="N96" s="141"/>
      <c r="O96" s="139">
        <v>0</v>
      </c>
      <c r="P96" s="133"/>
      <c r="Q96" s="146"/>
      <c r="R96" s="133"/>
      <c r="S96" s="133"/>
      <c r="T96" s="133"/>
      <c r="U96" s="133"/>
      <c r="V96" s="141"/>
      <c r="W96" s="141"/>
      <c r="X96" s="141"/>
      <c r="Y96" s="147">
        <v>7.9</v>
      </c>
      <c r="Z96" s="134">
        <v>0.9</v>
      </c>
      <c r="AA96" s="134">
        <v>5.5</v>
      </c>
      <c r="AB96" s="134">
        <v>5</v>
      </c>
      <c r="AC96" s="147">
        <v>9</v>
      </c>
      <c r="AD96" s="138"/>
      <c r="AE96" s="143"/>
      <c r="AF96" s="138"/>
      <c r="AG96" s="133"/>
      <c r="AH96" s="133"/>
      <c r="AI96" s="134"/>
      <c r="AJ96" s="133"/>
      <c r="AK96" s="133"/>
      <c r="AL96" s="133"/>
      <c r="AM96" s="133"/>
      <c r="AN96" s="133"/>
      <c r="AO96" s="133"/>
      <c r="AP96" s="141"/>
      <c r="AQ96" s="141"/>
      <c r="AR96" s="141"/>
      <c r="AS96" s="134"/>
      <c r="AT96" s="134"/>
      <c r="AU96" s="134"/>
      <c r="AV96" s="134"/>
      <c r="AW96" s="141"/>
      <c r="AX96" s="134"/>
      <c r="AY96" s="149"/>
      <c r="AZ96" s="141"/>
      <c r="BA96" s="134"/>
      <c r="BB96" s="138"/>
      <c r="BC96" s="133"/>
      <c r="BD96" s="141"/>
      <c r="BE96" s="143"/>
      <c r="BF96" s="138"/>
      <c r="BG96" s="144"/>
      <c r="BH96" s="144"/>
      <c r="BI96" s="140"/>
      <c r="BJ96" s="141"/>
      <c r="BK96" s="141"/>
      <c r="BL96" s="141"/>
      <c r="BM96" s="141"/>
      <c r="BN96" s="141"/>
      <c r="BO96" s="141"/>
      <c r="BP96" s="141"/>
      <c r="BQ96" s="141"/>
      <c r="BR96" s="141"/>
      <c r="BS96" s="141"/>
      <c r="BT96" s="141"/>
      <c r="BU96" s="141"/>
      <c r="BV96" s="141"/>
      <c r="BW96" s="141"/>
      <c r="BX96" s="141"/>
      <c r="BY96" s="141"/>
      <c r="BZ96" s="141"/>
      <c r="CA96" s="141"/>
      <c r="CB96" s="141"/>
    </row>
    <row r="97" spans="1:80">
      <c r="A97" s="133" t="s">
        <v>568</v>
      </c>
      <c r="B97" s="134" t="s">
        <v>622</v>
      </c>
      <c r="C97" s="135" t="s">
        <v>592</v>
      </c>
      <c r="D97" s="136">
        <v>0.4861111111111111</v>
      </c>
      <c r="E97" s="137" t="s">
        <v>99</v>
      </c>
      <c r="F97" s="138"/>
      <c r="G97" s="139">
        <v>27</v>
      </c>
      <c r="H97" s="140">
        <v>25</v>
      </c>
      <c r="I97" s="141"/>
      <c r="J97" s="141"/>
      <c r="K97" s="152" t="s">
        <v>588</v>
      </c>
      <c r="L97" s="141">
        <v>0</v>
      </c>
      <c r="M97" s="133" t="s">
        <v>583</v>
      </c>
      <c r="N97" s="141"/>
      <c r="O97" s="139">
        <v>3</v>
      </c>
      <c r="P97" s="133"/>
      <c r="Q97" s="146" t="s">
        <v>106</v>
      </c>
      <c r="R97" s="133" t="s">
        <v>107</v>
      </c>
      <c r="S97" s="133"/>
      <c r="T97" s="133"/>
      <c r="U97" s="133"/>
      <c r="V97" s="141"/>
      <c r="W97" s="141"/>
      <c r="X97" s="141"/>
      <c r="Y97" s="147">
        <v>8.1999999999999993</v>
      </c>
      <c r="Z97" s="134">
        <v>2.1</v>
      </c>
      <c r="AA97" s="134">
        <v>6.6</v>
      </c>
      <c r="AB97" s="134">
        <v>9</v>
      </c>
      <c r="AC97" s="147">
        <v>9</v>
      </c>
      <c r="AD97" s="138"/>
      <c r="AE97" s="143"/>
      <c r="AF97" s="138"/>
      <c r="AG97" s="133"/>
      <c r="AH97" s="133" t="s">
        <v>109</v>
      </c>
      <c r="AI97" s="150">
        <v>1.4E-2</v>
      </c>
      <c r="AJ97" s="133">
        <v>0.14000000000000001</v>
      </c>
      <c r="AK97" s="133">
        <v>0.02</v>
      </c>
      <c r="AL97" s="133" t="s">
        <v>114</v>
      </c>
      <c r="AM97" s="133">
        <v>0.13</v>
      </c>
      <c r="AN97" s="133"/>
      <c r="AO97" s="133" t="s">
        <v>208</v>
      </c>
      <c r="AP97" s="141"/>
      <c r="AQ97" s="141"/>
      <c r="AR97" s="141"/>
      <c r="AS97" s="134"/>
      <c r="AT97" s="149">
        <v>0.05</v>
      </c>
      <c r="AU97" s="134">
        <v>0.13</v>
      </c>
      <c r="AV97" s="134">
        <v>4.4000000000000004</v>
      </c>
      <c r="AW97" s="141"/>
      <c r="AX97" s="149">
        <v>0.32</v>
      </c>
      <c r="AY97" s="134">
        <v>0.27</v>
      </c>
      <c r="AZ97" s="141"/>
      <c r="BA97" s="134">
        <v>75</v>
      </c>
      <c r="BB97" s="138"/>
      <c r="BC97" s="133"/>
      <c r="BD97" s="141"/>
      <c r="BE97" s="143"/>
      <c r="BF97" s="138"/>
      <c r="BG97" s="144"/>
      <c r="BH97" s="144"/>
      <c r="BI97" s="140"/>
      <c r="BJ97" s="141"/>
      <c r="BK97" s="141"/>
      <c r="BL97" s="141"/>
      <c r="BM97" s="141"/>
      <c r="BN97" s="141"/>
      <c r="BO97" s="141"/>
      <c r="BP97" s="141"/>
      <c r="BQ97" s="141"/>
      <c r="BR97" s="141"/>
      <c r="BS97" s="141"/>
      <c r="BT97" s="141"/>
      <c r="BU97" s="141"/>
      <c r="BV97" s="141"/>
      <c r="BW97" s="141"/>
      <c r="BX97" s="141"/>
      <c r="BY97" s="141"/>
      <c r="BZ97" s="141"/>
      <c r="CA97" s="141"/>
      <c r="CB97" s="141"/>
    </row>
    <row r="98" spans="1:80">
      <c r="A98" s="133" t="s">
        <v>568</v>
      </c>
      <c r="B98" s="134" t="s">
        <v>622</v>
      </c>
      <c r="C98" s="135" t="s">
        <v>595</v>
      </c>
      <c r="D98" s="136">
        <v>0.40625</v>
      </c>
      <c r="E98" s="137" t="s">
        <v>104</v>
      </c>
      <c r="F98" s="138"/>
      <c r="G98" s="139">
        <v>30</v>
      </c>
      <c r="H98" s="140">
        <v>28</v>
      </c>
      <c r="I98" s="141"/>
      <c r="J98" s="141"/>
      <c r="K98" s="152" t="s">
        <v>588</v>
      </c>
      <c r="L98" s="141">
        <v>0</v>
      </c>
      <c r="M98" s="133" t="s">
        <v>583</v>
      </c>
      <c r="N98" s="141"/>
      <c r="O98" s="139">
        <v>3</v>
      </c>
      <c r="P98" s="133"/>
      <c r="Q98" s="146"/>
      <c r="R98" s="133"/>
      <c r="S98" s="133"/>
      <c r="T98" s="133"/>
      <c r="U98" s="133"/>
      <c r="V98" s="141"/>
      <c r="W98" s="141"/>
      <c r="X98" s="141"/>
      <c r="Y98" s="147">
        <v>8.1999999999999993</v>
      </c>
      <c r="Z98" s="134">
        <v>1.2</v>
      </c>
      <c r="AA98" s="134">
        <v>6.1</v>
      </c>
      <c r="AB98" s="134">
        <v>4</v>
      </c>
      <c r="AC98" s="147">
        <v>8.3000000000000007</v>
      </c>
      <c r="AD98" s="138"/>
      <c r="AE98" s="143"/>
      <c r="AF98" s="138"/>
      <c r="AG98" s="133"/>
      <c r="AH98" s="133"/>
      <c r="AI98" s="134"/>
      <c r="AJ98" s="133"/>
      <c r="AK98" s="133"/>
      <c r="AL98" s="133"/>
      <c r="AM98" s="149"/>
      <c r="AN98" s="133"/>
      <c r="AO98" s="133"/>
      <c r="AP98" s="141"/>
      <c r="AQ98" s="141"/>
      <c r="AR98" s="141"/>
      <c r="AS98" s="134"/>
      <c r="AT98" s="134"/>
      <c r="AU98" s="134"/>
      <c r="AV98" s="134"/>
      <c r="AW98" s="141" t="s">
        <v>285</v>
      </c>
      <c r="AX98" s="134"/>
      <c r="AY98" s="134"/>
      <c r="AZ98" s="141"/>
      <c r="BA98" s="134"/>
      <c r="BB98" s="138"/>
      <c r="BC98" s="133"/>
      <c r="BD98" s="141"/>
      <c r="BE98" s="143"/>
      <c r="BF98" s="138"/>
      <c r="BG98" s="144"/>
      <c r="BH98" s="144"/>
      <c r="BI98" s="140"/>
      <c r="BJ98" s="141"/>
      <c r="BK98" s="141"/>
      <c r="BL98" s="141"/>
      <c r="BM98" s="141"/>
      <c r="BN98" s="141" t="s">
        <v>596</v>
      </c>
      <c r="BO98" s="141"/>
      <c r="BP98" s="141" t="s">
        <v>596</v>
      </c>
      <c r="BQ98" s="141" t="s">
        <v>596</v>
      </c>
      <c r="BR98" s="141" t="s">
        <v>596</v>
      </c>
      <c r="BS98" s="141" t="s">
        <v>596</v>
      </c>
      <c r="BT98" s="141" t="s">
        <v>596</v>
      </c>
      <c r="BU98" s="141" t="s">
        <v>596</v>
      </c>
      <c r="BV98" s="141" t="s">
        <v>596</v>
      </c>
      <c r="BW98" s="141" t="s">
        <v>596</v>
      </c>
      <c r="BX98" s="141" t="s">
        <v>596</v>
      </c>
      <c r="BY98" s="141" t="s">
        <v>597</v>
      </c>
      <c r="BZ98" s="141" t="s">
        <v>303</v>
      </c>
      <c r="CA98" s="141" t="s">
        <v>308</v>
      </c>
      <c r="CB98" s="141" t="s">
        <v>598</v>
      </c>
    </row>
    <row r="99" spans="1:80">
      <c r="A99" s="133" t="s">
        <v>568</v>
      </c>
      <c r="B99" s="134" t="s">
        <v>622</v>
      </c>
      <c r="C99" s="135" t="s">
        <v>572</v>
      </c>
      <c r="D99" s="136">
        <v>0.40625</v>
      </c>
      <c r="E99" s="137" t="s">
        <v>99</v>
      </c>
      <c r="F99" s="138"/>
      <c r="G99" s="139">
        <v>32</v>
      </c>
      <c r="H99" s="140">
        <v>27</v>
      </c>
      <c r="I99" s="141"/>
      <c r="J99" s="141"/>
      <c r="K99" s="152" t="s">
        <v>588</v>
      </c>
      <c r="L99" s="141">
        <v>0</v>
      </c>
      <c r="M99" s="133" t="s">
        <v>583</v>
      </c>
      <c r="N99" s="141"/>
      <c r="O99" s="139">
        <v>0</v>
      </c>
      <c r="P99" s="133"/>
      <c r="Q99" s="146"/>
      <c r="R99" s="133"/>
      <c r="S99" s="133"/>
      <c r="T99" s="133"/>
      <c r="U99" s="133"/>
      <c r="V99" s="141"/>
      <c r="W99" s="141"/>
      <c r="X99" s="141"/>
      <c r="Y99" s="147">
        <v>8</v>
      </c>
      <c r="Z99" s="134">
        <v>0.6</v>
      </c>
      <c r="AA99" s="147">
        <v>5</v>
      </c>
      <c r="AB99" s="134">
        <v>3</v>
      </c>
      <c r="AC99" s="147">
        <v>7.8</v>
      </c>
      <c r="AD99" s="138"/>
      <c r="AE99" s="143"/>
      <c r="AF99" s="138"/>
      <c r="AG99" s="133"/>
      <c r="AH99" s="133"/>
      <c r="AI99" s="134"/>
      <c r="AJ99" s="133"/>
      <c r="AK99" s="133"/>
      <c r="AL99" s="133"/>
      <c r="AM99" s="133"/>
      <c r="AN99" s="133"/>
      <c r="AO99" s="133"/>
      <c r="AP99" s="141"/>
      <c r="AQ99" s="141"/>
      <c r="AR99" s="141"/>
      <c r="AS99" s="134"/>
      <c r="AT99" s="134"/>
      <c r="AU99" s="134"/>
      <c r="AV99" s="134"/>
      <c r="AW99" s="141"/>
      <c r="AX99" s="134"/>
      <c r="AY99" s="134"/>
      <c r="AZ99" s="141"/>
      <c r="BA99" s="134"/>
      <c r="BB99" s="138"/>
      <c r="BC99" s="133"/>
      <c r="BD99" s="141"/>
      <c r="BE99" s="143"/>
      <c r="BF99" s="138"/>
      <c r="BG99" s="144"/>
      <c r="BH99" s="144"/>
      <c r="BI99" s="140"/>
      <c r="BJ99" s="141"/>
      <c r="BK99" s="141"/>
      <c r="BL99" s="141"/>
      <c r="BM99" s="141"/>
      <c r="BN99" s="141"/>
      <c r="BO99" s="141"/>
      <c r="BP99" s="141"/>
      <c r="BQ99" s="141"/>
      <c r="BR99" s="141"/>
      <c r="BS99" s="141"/>
      <c r="BT99" s="141"/>
      <c r="BU99" s="141"/>
      <c r="BV99" s="141"/>
      <c r="BW99" s="141"/>
      <c r="BX99" s="141"/>
      <c r="BY99" s="141"/>
      <c r="BZ99" s="141"/>
      <c r="CA99" s="141"/>
      <c r="CB99" s="141"/>
    </row>
    <row r="100" spans="1:80">
      <c r="A100" s="133" t="s">
        <v>568</v>
      </c>
      <c r="B100" s="134" t="s">
        <v>622</v>
      </c>
      <c r="C100" s="135" t="s">
        <v>599</v>
      </c>
      <c r="D100" s="136">
        <v>0.51736111111111105</v>
      </c>
      <c r="E100" s="137" t="s">
        <v>99</v>
      </c>
      <c r="F100" s="138"/>
      <c r="G100" s="139">
        <v>26</v>
      </c>
      <c r="H100" s="140">
        <v>24.5</v>
      </c>
      <c r="I100" s="141"/>
      <c r="J100" s="141"/>
      <c r="K100" s="152" t="s">
        <v>588</v>
      </c>
      <c r="L100" s="141">
        <v>0</v>
      </c>
      <c r="M100" s="133" t="s">
        <v>583</v>
      </c>
      <c r="N100" s="141"/>
      <c r="O100" s="139">
        <v>0</v>
      </c>
      <c r="P100" s="133" t="s">
        <v>584</v>
      </c>
      <c r="Q100" s="146" t="s">
        <v>106</v>
      </c>
      <c r="R100" s="133" t="s">
        <v>107</v>
      </c>
      <c r="S100" s="133" t="s">
        <v>114</v>
      </c>
      <c r="T100" s="133" t="s">
        <v>107</v>
      </c>
      <c r="U100" s="133" t="s">
        <v>110</v>
      </c>
      <c r="V100" s="141"/>
      <c r="W100" s="141"/>
      <c r="X100" s="141" t="s">
        <v>295</v>
      </c>
      <c r="Y100" s="147">
        <v>8</v>
      </c>
      <c r="Z100" s="134">
        <v>1.1000000000000001</v>
      </c>
      <c r="AA100" s="147">
        <v>4.4000000000000004</v>
      </c>
      <c r="AB100" s="134">
        <v>6</v>
      </c>
      <c r="AC100" s="147">
        <v>8</v>
      </c>
      <c r="AD100" s="138"/>
      <c r="AE100" s="143"/>
      <c r="AF100" s="138"/>
      <c r="AG100" s="133" t="s">
        <v>614</v>
      </c>
      <c r="AH100" s="133" t="s">
        <v>109</v>
      </c>
      <c r="AI100" s="150">
        <v>1.4999999999999999E-2</v>
      </c>
      <c r="AJ100" s="133">
        <v>7.0000000000000007E-2</v>
      </c>
      <c r="AK100" s="133">
        <v>0.01</v>
      </c>
      <c r="AL100" s="133" t="s">
        <v>114</v>
      </c>
      <c r="AM100" s="133" t="s">
        <v>594</v>
      </c>
      <c r="AN100" s="133" t="s">
        <v>600</v>
      </c>
      <c r="AO100" s="133" t="s">
        <v>208</v>
      </c>
      <c r="AP100" s="141"/>
      <c r="AQ100" s="141"/>
      <c r="AR100" s="141"/>
      <c r="AS100" s="147">
        <v>5</v>
      </c>
      <c r="AT100" s="149">
        <v>0.05</v>
      </c>
      <c r="AU100" s="134" t="s">
        <v>589</v>
      </c>
      <c r="AV100" s="147">
        <v>4.5</v>
      </c>
      <c r="AW100" s="141"/>
      <c r="AX100" s="149">
        <v>0.36</v>
      </c>
      <c r="AY100" s="134">
        <v>0.33</v>
      </c>
      <c r="AZ100" s="141"/>
      <c r="BA100" s="134">
        <v>69</v>
      </c>
      <c r="BB100" s="138"/>
      <c r="BC100" s="133" t="s">
        <v>601</v>
      </c>
      <c r="BD100" s="141"/>
      <c r="BE100" s="143"/>
      <c r="BF100" s="138"/>
      <c r="BG100" s="144"/>
      <c r="BH100" s="144"/>
      <c r="BI100" s="140"/>
      <c r="BJ100" s="141"/>
      <c r="BK100" s="141"/>
      <c r="BL100" s="141" t="s">
        <v>308</v>
      </c>
      <c r="BM100" s="141">
        <v>0.05</v>
      </c>
      <c r="BN100" s="141"/>
      <c r="BO100" s="141"/>
      <c r="BP100" s="141"/>
      <c r="BQ100" s="141"/>
      <c r="BR100" s="141"/>
      <c r="BS100" s="141"/>
      <c r="BT100" s="141"/>
      <c r="BU100" s="141"/>
      <c r="BV100" s="141"/>
      <c r="BW100" s="141"/>
      <c r="BX100" s="141"/>
      <c r="BY100" s="141"/>
      <c r="BZ100" s="141"/>
      <c r="CA100" s="141"/>
      <c r="CB100" s="141"/>
    </row>
    <row r="101" spans="1:80">
      <c r="A101" s="133" t="s">
        <v>568</v>
      </c>
      <c r="B101" s="134" t="s">
        <v>622</v>
      </c>
      <c r="C101" s="135" t="s">
        <v>602</v>
      </c>
      <c r="D101" s="136">
        <v>0.40625</v>
      </c>
      <c r="E101" s="137" t="s">
        <v>104</v>
      </c>
      <c r="F101" s="138"/>
      <c r="G101" s="139">
        <v>27</v>
      </c>
      <c r="H101" s="140">
        <v>22</v>
      </c>
      <c r="I101" s="141"/>
      <c r="J101" s="141"/>
      <c r="K101" s="152" t="s">
        <v>588</v>
      </c>
      <c r="L101" s="141">
        <v>0</v>
      </c>
      <c r="M101" s="133" t="s">
        <v>583</v>
      </c>
      <c r="N101" s="141"/>
      <c r="O101" s="139">
        <v>0</v>
      </c>
      <c r="P101" s="133"/>
      <c r="Q101" s="146"/>
      <c r="R101" s="133"/>
      <c r="S101" s="133"/>
      <c r="T101" s="133"/>
      <c r="U101" s="133"/>
      <c r="V101" s="141"/>
      <c r="W101" s="141"/>
      <c r="X101" s="141"/>
      <c r="Y101" s="147">
        <v>7.9</v>
      </c>
      <c r="Z101" s="134">
        <v>0.8</v>
      </c>
      <c r="AA101" s="147">
        <v>4</v>
      </c>
      <c r="AB101" s="134">
        <v>4</v>
      </c>
      <c r="AC101" s="147">
        <v>9.5</v>
      </c>
      <c r="AD101" s="138"/>
      <c r="AE101" s="143"/>
      <c r="AF101" s="138"/>
      <c r="AG101" s="133"/>
      <c r="AH101" s="133"/>
      <c r="AI101" s="134"/>
      <c r="AJ101" s="133"/>
      <c r="AK101" s="133"/>
      <c r="AL101" s="133"/>
      <c r="AM101" s="133"/>
      <c r="AN101" s="133"/>
      <c r="AO101" s="133"/>
      <c r="AP101" s="141"/>
      <c r="AQ101" s="141"/>
      <c r="AR101" s="141"/>
      <c r="AS101" s="134"/>
      <c r="AT101" s="134"/>
      <c r="AU101" s="134"/>
      <c r="AV101" s="134"/>
      <c r="AW101" s="141"/>
      <c r="AX101" s="134"/>
      <c r="AY101" s="134"/>
      <c r="AZ101" s="141"/>
      <c r="BA101" s="134"/>
      <c r="BB101" s="138"/>
      <c r="BC101" s="133"/>
      <c r="BD101" s="141"/>
      <c r="BE101" s="143"/>
      <c r="BF101" s="138"/>
      <c r="BG101" s="144"/>
      <c r="BH101" s="144"/>
      <c r="BI101" s="140"/>
      <c r="BJ101" s="141"/>
      <c r="BK101" s="141"/>
      <c r="BL101" s="141"/>
      <c r="BM101" s="141"/>
      <c r="BN101" s="141"/>
      <c r="BO101" s="141"/>
      <c r="BP101" s="141"/>
      <c r="BQ101" s="141"/>
      <c r="BR101" s="141"/>
      <c r="BS101" s="141"/>
      <c r="BT101" s="141"/>
      <c r="BU101" s="141"/>
      <c r="BV101" s="141"/>
      <c r="BW101" s="141"/>
      <c r="BX101" s="141"/>
      <c r="BY101" s="141"/>
      <c r="BZ101" s="141"/>
      <c r="CA101" s="141"/>
      <c r="CB101" s="141"/>
    </row>
    <row r="102" spans="1:80">
      <c r="A102" s="133" t="s">
        <v>568</v>
      </c>
      <c r="B102" s="134" t="s">
        <v>622</v>
      </c>
      <c r="C102" s="135" t="s">
        <v>577</v>
      </c>
      <c r="D102" s="136">
        <v>0.40625</v>
      </c>
      <c r="E102" s="137" t="s">
        <v>104</v>
      </c>
      <c r="F102" s="138"/>
      <c r="G102" s="139">
        <v>19</v>
      </c>
      <c r="H102" s="140">
        <v>17.5</v>
      </c>
      <c r="I102" s="141"/>
      <c r="J102" s="141"/>
      <c r="K102" s="152" t="s">
        <v>588</v>
      </c>
      <c r="L102" s="141">
        <v>0</v>
      </c>
      <c r="M102" s="133" t="s">
        <v>583</v>
      </c>
      <c r="N102" s="141"/>
      <c r="O102" s="139">
        <v>0</v>
      </c>
      <c r="P102" s="133"/>
      <c r="Q102" s="146"/>
      <c r="R102" s="133"/>
      <c r="S102" s="133"/>
      <c r="T102" s="133"/>
      <c r="U102" s="133"/>
      <c r="V102" s="141"/>
      <c r="W102" s="141"/>
      <c r="X102" s="141"/>
      <c r="Y102" s="147">
        <v>7.9</v>
      </c>
      <c r="Z102" s="134">
        <v>0.9</v>
      </c>
      <c r="AA102" s="147">
        <v>3.1</v>
      </c>
      <c r="AB102" s="134">
        <v>3</v>
      </c>
      <c r="AC102" s="147">
        <v>9.6999999999999993</v>
      </c>
      <c r="AD102" s="138"/>
      <c r="AE102" s="143"/>
      <c r="AF102" s="138"/>
      <c r="AG102" s="133"/>
      <c r="AH102" s="133"/>
      <c r="AI102" s="134"/>
      <c r="AJ102" s="133"/>
      <c r="AK102" s="133"/>
      <c r="AL102" s="133"/>
      <c r="AM102" s="133"/>
      <c r="AN102" s="133"/>
      <c r="AO102" s="133"/>
      <c r="AP102" s="141"/>
      <c r="AQ102" s="141"/>
      <c r="AR102" s="141"/>
      <c r="AS102" s="134"/>
      <c r="AT102" s="149"/>
      <c r="AU102" s="134"/>
      <c r="AV102" s="134"/>
      <c r="AW102" s="141"/>
      <c r="AX102" s="134"/>
      <c r="AY102" s="134"/>
      <c r="AZ102" s="141"/>
      <c r="BA102" s="134"/>
      <c r="BB102" s="138"/>
      <c r="BC102" s="133"/>
      <c r="BD102" s="141"/>
      <c r="BE102" s="143"/>
      <c r="BF102" s="138"/>
      <c r="BG102" s="144"/>
      <c r="BH102" s="144"/>
      <c r="BI102" s="140"/>
      <c r="BJ102" s="141"/>
      <c r="BK102" s="141"/>
      <c r="BL102" s="141"/>
      <c r="BM102" s="141"/>
      <c r="BN102" s="141"/>
      <c r="BO102" s="141"/>
      <c r="BP102" s="141"/>
      <c r="BQ102" s="141"/>
      <c r="BR102" s="141"/>
      <c r="BS102" s="141"/>
      <c r="BT102" s="141"/>
      <c r="BU102" s="141"/>
      <c r="BV102" s="141"/>
      <c r="BW102" s="141"/>
      <c r="BX102" s="141"/>
      <c r="BY102" s="141"/>
      <c r="BZ102" s="141"/>
      <c r="CA102" s="141"/>
      <c r="CB102" s="141"/>
    </row>
    <row r="103" spans="1:80">
      <c r="A103" s="133" t="s">
        <v>568</v>
      </c>
      <c r="B103" s="134" t="s">
        <v>622</v>
      </c>
      <c r="C103" s="135" t="s">
        <v>603</v>
      </c>
      <c r="D103" s="136">
        <v>0.48958333333333331</v>
      </c>
      <c r="E103" s="137" t="s">
        <v>104</v>
      </c>
      <c r="F103" s="138"/>
      <c r="G103" s="139">
        <v>12</v>
      </c>
      <c r="H103" s="140">
        <v>13</v>
      </c>
      <c r="I103" s="141"/>
      <c r="J103" s="141"/>
      <c r="K103" s="152" t="s">
        <v>588</v>
      </c>
      <c r="L103" s="141">
        <v>0</v>
      </c>
      <c r="M103" s="133" t="s">
        <v>583</v>
      </c>
      <c r="N103" s="141"/>
      <c r="O103" s="139">
        <v>0</v>
      </c>
      <c r="P103" s="133"/>
      <c r="Q103" s="146" t="s">
        <v>106</v>
      </c>
      <c r="R103" s="133" t="s">
        <v>107</v>
      </c>
      <c r="S103" s="133"/>
      <c r="T103" s="133"/>
      <c r="U103" s="133"/>
      <c r="V103" s="141"/>
      <c r="W103" s="141"/>
      <c r="X103" s="141"/>
      <c r="Y103" s="147">
        <v>8.1</v>
      </c>
      <c r="Z103" s="134">
        <v>1.3</v>
      </c>
      <c r="AA103" s="134">
        <v>4.4000000000000004</v>
      </c>
      <c r="AB103" s="134">
        <v>2</v>
      </c>
      <c r="AC103" s="147">
        <v>11.8</v>
      </c>
      <c r="AD103" s="138"/>
      <c r="AE103" s="143"/>
      <c r="AF103" s="138"/>
      <c r="AG103" s="133"/>
      <c r="AH103" s="133" t="s">
        <v>109</v>
      </c>
      <c r="AI103" s="134">
        <v>2.3E-2</v>
      </c>
      <c r="AJ103" s="133">
        <v>0.04</v>
      </c>
      <c r="AK103" s="133">
        <v>0.01</v>
      </c>
      <c r="AL103" s="133" t="s">
        <v>114</v>
      </c>
      <c r="AM103" s="133" t="s">
        <v>594</v>
      </c>
      <c r="AN103" s="133"/>
      <c r="AO103" s="133" t="s">
        <v>208</v>
      </c>
      <c r="AP103" s="141"/>
      <c r="AQ103" s="141"/>
      <c r="AR103" s="141"/>
      <c r="AS103" s="134"/>
      <c r="AT103" s="134">
        <v>0.11</v>
      </c>
      <c r="AU103" s="134">
        <v>7.0000000000000007E-2</v>
      </c>
      <c r="AV103" s="134">
        <v>6.1</v>
      </c>
      <c r="AW103" s="141"/>
      <c r="AX103" s="134">
        <v>0.83</v>
      </c>
      <c r="AY103" s="149">
        <v>0.78</v>
      </c>
      <c r="AZ103" s="141"/>
      <c r="BA103" s="134">
        <v>79</v>
      </c>
      <c r="BB103" s="138"/>
      <c r="BC103" s="133"/>
      <c r="BD103" s="141"/>
      <c r="BE103" s="143"/>
      <c r="BF103" s="138"/>
      <c r="BG103" s="144"/>
      <c r="BH103" s="144"/>
      <c r="BI103" s="140"/>
      <c r="BJ103" s="141"/>
      <c r="BK103" s="141"/>
      <c r="BL103" s="141"/>
      <c r="BM103" s="141"/>
      <c r="BN103" s="141"/>
      <c r="BO103" s="141"/>
      <c r="BP103" s="141"/>
      <c r="BQ103" s="141"/>
      <c r="BR103" s="141"/>
      <c r="BS103" s="141"/>
      <c r="BT103" s="141"/>
      <c r="BU103" s="141"/>
      <c r="BV103" s="141"/>
      <c r="BW103" s="141"/>
      <c r="BX103" s="141"/>
      <c r="BY103" s="141"/>
      <c r="BZ103" s="141"/>
      <c r="CA103" s="141"/>
      <c r="CB103" s="141"/>
    </row>
    <row r="104" spans="1:80">
      <c r="A104" s="133" t="s">
        <v>568</v>
      </c>
      <c r="B104" s="134" t="s">
        <v>622</v>
      </c>
      <c r="C104" s="135" t="s">
        <v>623</v>
      </c>
      <c r="D104" s="136">
        <v>0.375</v>
      </c>
      <c r="E104" s="137" t="s">
        <v>104</v>
      </c>
      <c r="F104" s="138"/>
      <c r="G104" s="139">
        <v>3</v>
      </c>
      <c r="H104" s="140">
        <v>6.5</v>
      </c>
      <c r="I104" s="141"/>
      <c r="J104" s="141"/>
      <c r="K104" s="152" t="s">
        <v>588</v>
      </c>
      <c r="L104" s="141">
        <v>0</v>
      </c>
      <c r="M104" s="133" t="s">
        <v>583</v>
      </c>
      <c r="N104" s="141"/>
      <c r="O104" s="139">
        <v>0</v>
      </c>
      <c r="P104" s="133"/>
      <c r="Q104" s="146"/>
      <c r="R104" s="133"/>
      <c r="S104" s="133"/>
      <c r="T104" s="133"/>
      <c r="U104" s="133"/>
      <c r="V104" s="141"/>
      <c r="W104" s="141"/>
      <c r="X104" s="141"/>
      <c r="Y104" s="147">
        <v>7.8</v>
      </c>
      <c r="Z104" s="147">
        <v>2</v>
      </c>
      <c r="AA104" s="134">
        <v>5.4</v>
      </c>
      <c r="AB104" s="134">
        <v>3</v>
      </c>
      <c r="AC104" s="147">
        <v>11.2</v>
      </c>
      <c r="AD104" s="138"/>
      <c r="AE104" s="143"/>
      <c r="AF104" s="138"/>
      <c r="AG104" s="133"/>
      <c r="AH104" s="133"/>
      <c r="AI104" s="134"/>
      <c r="AJ104" s="133"/>
      <c r="AK104" s="133"/>
      <c r="AL104" s="133"/>
      <c r="AM104" s="133"/>
      <c r="AN104" s="133"/>
      <c r="AO104" s="133"/>
      <c r="AP104" s="141"/>
      <c r="AQ104" s="141"/>
      <c r="AR104" s="141"/>
      <c r="AS104" s="134"/>
      <c r="AT104" s="134"/>
      <c r="AU104" s="149"/>
      <c r="AV104" s="134"/>
      <c r="AW104" s="141"/>
      <c r="AX104" s="134"/>
      <c r="AY104" s="134"/>
      <c r="AZ104" s="141"/>
      <c r="BA104" s="134"/>
      <c r="BB104" s="138"/>
      <c r="BC104" s="133"/>
      <c r="BD104" s="141"/>
      <c r="BE104" s="143"/>
      <c r="BF104" s="138"/>
      <c r="BG104" s="144"/>
      <c r="BH104" s="144"/>
      <c r="BI104" s="140"/>
      <c r="BJ104" s="141"/>
      <c r="BK104" s="141"/>
      <c r="BL104" s="141"/>
      <c r="BM104" s="141"/>
      <c r="BN104" s="141"/>
      <c r="BO104" s="141"/>
      <c r="BP104" s="141"/>
      <c r="BQ104" s="141"/>
      <c r="BR104" s="141"/>
      <c r="BS104" s="141"/>
      <c r="BT104" s="141"/>
      <c r="BU104" s="141"/>
      <c r="BV104" s="141"/>
      <c r="BW104" s="141"/>
      <c r="BX104" s="141"/>
      <c r="BY104" s="141"/>
      <c r="BZ104" s="141"/>
      <c r="CA104" s="141"/>
      <c r="CB104" s="141"/>
    </row>
    <row r="105" spans="1:80">
      <c r="A105" s="133" t="s">
        <v>568</v>
      </c>
      <c r="B105" s="134" t="s">
        <v>622</v>
      </c>
      <c r="C105" s="135" t="s">
        <v>578</v>
      </c>
      <c r="D105" s="136">
        <v>0.39583333333333331</v>
      </c>
      <c r="E105" s="137" t="s">
        <v>104</v>
      </c>
      <c r="F105" s="138"/>
      <c r="G105" s="139">
        <v>9</v>
      </c>
      <c r="H105" s="140">
        <v>10</v>
      </c>
      <c r="I105" s="141"/>
      <c r="J105" s="141"/>
      <c r="K105" s="152" t="s">
        <v>588</v>
      </c>
      <c r="L105" s="141">
        <v>0</v>
      </c>
      <c r="M105" s="133" t="s">
        <v>583</v>
      </c>
      <c r="N105" s="141"/>
      <c r="O105" s="139">
        <v>0</v>
      </c>
      <c r="P105" s="133"/>
      <c r="Q105" s="146"/>
      <c r="R105" s="133"/>
      <c r="S105" s="133"/>
      <c r="T105" s="133"/>
      <c r="U105" s="133"/>
      <c r="V105" s="141"/>
      <c r="W105" s="141"/>
      <c r="X105" s="141"/>
      <c r="Y105" s="147">
        <v>7.7</v>
      </c>
      <c r="Z105" s="134">
        <v>1.9</v>
      </c>
      <c r="AA105" s="147">
        <v>5.5</v>
      </c>
      <c r="AB105" s="134">
        <v>4</v>
      </c>
      <c r="AC105" s="147">
        <v>10.5</v>
      </c>
      <c r="AD105" s="138"/>
      <c r="AE105" s="143"/>
      <c r="AF105" s="138"/>
      <c r="AG105" s="133"/>
      <c r="AH105" s="133"/>
      <c r="AI105" s="134"/>
      <c r="AJ105" s="133"/>
      <c r="AK105" s="133"/>
      <c r="AL105" s="133"/>
      <c r="AM105" s="133"/>
      <c r="AN105" s="133"/>
      <c r="AO105" s="133"/>
      <c r="AP105" s="141"/>
      <c r="AQ105" s="141"/>
      <c r="AR105" s="141"/>
      <c r="AS105" s="134"/>
      <c r="AT105" s="134"/>
      <c r="AU105" s="134"/>
      <c r="AV105" s="134"/>
      <c r="AW105" s="141"/>
      <c r="AX105" s="134"/>
      <c r="AY105" s="134"/>
      <c r="AZ105" s="141"/>
      <c r="BA105" s="134"/>
      <c r="BB105" s="138"/>
      <c r="BC105" s="133"/>
      <c r="BD105" s="141"/>
      <c r="BE105" s="143"/>
      <c r="BF105" s="138"/>
      <c r="BG105" s="144"/>
      <c r="BH105" s="144"/>
      <c r="BI105" s="140"/>
      <c r="BJ105" s="141"/>
      <c r="BK105" s="141"/>
      <c r="BL105" s="141"/>
      <c r="BM105" s="141"/>
      <c r="BN105" s="141"/>
      <c r="BO105" s="141"/>
      <c r="BP105" s="141"/>
      <c r="BQ105" s="141"/>
      <c r="BR105" s="141"/>
      <c r="BS105" s="141"/>
      <c r="BT105" s="141"/>
      <c r="BU105" s="141"/>
      <c r="BV105" s="141"/>
      <c r="BW105" s="141"/>
      <c r="BX105" s="141"/>
      <c r="BY105" s="141"/>
      <c r="BZ105" s="141"/>
      <c r="CA105" s="141"/>
      <c r="CB105" s="141"/>
    </row>
    <row r="106" spans="1:80">
      <c r="A106" s="133" t="s">
        <v>568</v>
      </c>
      <c r="B106" s="134" t="s">
        <v>622</v>
      </c>
      <c r="C106" s="135" t="s">
        <v>605</v>
      </c>
      <c r="D106" s="136">
        <v>0.5625</v>
      </c>
      <c r="E106" s="137" t="s">
        <v>104</v>
      </c>
      <c r="F106" s="138"/>
      <c r="G106" s="139">
        <v>19</v>
      </c>
      <c r="H106" s="140">
        <v>17.5</v>
      </c>
      <c r="I106" s="141"/>
      <c r="J106" s="141"/>
      <c r="K106" s="152" t="s">
        <v>588</v>
      </c>
      <c r="L106" s="141">
        <v>0</v>
      </c>
      <c r="M106" s="133" t="s">
        <v>583</v>
      </c>
      <c r="N106" s="141"/>
      <c r="O106" s="139">
        <v>0</v>
      </c>
      <c r="P106" s="133" t="s">
        <v>584</v>
      </c>
      <c r="Q106" s="146" t="s">
        <v>106</v>
      </c>
      <c r="R106" s="133" t="s">
        <v>107</v>
      </c>
      <c r="S106" s="133" t="s">
        <v>114</v>
      </c>
      <c r="T106" s="133" t="s">
        <v>107</v>
      </c>
      <c r="U106" s="133" t="s">
        <v>110</v>
      </c>
      <c r="V106" s="141"/>
      <c r="W106" s="141"/>
      <c r="X106" s="141" t="s">
        <v>295</v>
      </c>
      <c r="Y106" s="147">
        <v>8</v>
      </c>
      <c r="Z106" s="147">
        <v>1.2</v>
      </c>
      <c r="AA106" s="147">
        <v>4.2</v>
      </c>
      <c r="AB106" s="134">
        <v>4</v>
      </c>
      <c r="AC106" s="147">
        <v>10.1</v>
      </c>
      <c r="AD106" s="138"/>
      <c r="AE106" s="143"/>
      <c r="AF106" s="138"/>
      <c r="AG106" s="133" t="s">
        <v>614</v>
      </c>
      <c r="AH106" s="133" t="s">
        <v>109</v>
      </c>
      <c r="AI106" s="134">
        <v>1.2E-2</v>
      </c>
      <c r="AJ106" s="133">
        <v>0.06</v>
      </c>
      <c r="AK106" s="133">
        <v>0.02</v>
      </c>
      <c r="AL106" s="133" t="s">
        <v>114</v>
      </c>
      <c r="AM106" s="149">
        <v>0.09</v>
      </c>
      <c r="AN106" s="133" t="s">
        <v>107</v>
      </c>
      <c r="AO106" s="133" t="s">
        <v>208</v>
      </c>
      <c r="AP106" s="141"/>
      <c r="AQ106" s="141"/>
      <c r="AR106" s="141"/>
      <c r="AS106" s="134">
        <v>4.4000000000000004</v>
      </c>
      <c r="AT106" s="149">
        <v>0.09</v>
      </c>
      <c r="AU106" s="134" t="s">
        <v>576</v>
      </c>
      <c r="AV106" s="147">
        <v>4.2</v>
      </c>
      <c r="AW106" s="141"/>
      <c r="AX106" s="134">
        <v>0.37</v>
      </c>
      <c r="AY106" s="134">
        <v>0.31</v>
      </c>
      <c r="AZ106" s="141"/>
      <c r="BA106" s="134">
        <v>43</v>
      </c>
      <c r="BB106" s="138"/>
      <c r="BC106" s="133">
        <v>0.03</v>
      </c>
      <c r="BD106" s="141"/>
      <c r="BE106" s="143"/>
      <c r="BF106" s="138"/>
      <c r="BG106" s="144"/>
      <c r="BH106" s="144"/>
      <c r="BI106" s="140"/>
      <c r="BJ106" s="141"/>
      <c r="BK106" s="141"/>
      <c r="BL106" s="141" t="s">
        <v>308</v>
      </c>
      <c r="BM106" s="141">
        <v>0.03</v>
      </c>
      <c r="BN106" s="141"/>
      <c r="BO106" s="141"/>
      <c r="BP106" s="141"/>
      <c r="BQ106" s="141"/>
      <c r="BR106" s="141"/>
      <c r="BS106" s="141"/>
      <c r="BT106" s="141"/>
      <c r="BU106" s="141"/>
      <c r="BV106" s="141"/>
      <c r="BW106" s="141"/>
      <c r="BX106" s="141"/>
      <c r="BY106" s="141"/>
      <c r="BZ106" s="141"/>
      <c r="CA106" s="141"/>
      <c r="CB106" s="141"/>
    </row>
    <row r="107" spans="1:80">
      <c r="A107" s="133" t="s">
        <v>568</v>
      </c>
      <c r="B107" s="134" t="s">
        <v>624</v>
      </c>
      <c r="C107" s="135" t="s">
        <v>607</v>
      </c>
      <c r="D107" s="136">
        <v>0.52430555555555558</v>
      </c>
      <c r="E107" s="137" t="s">
        <v>99</v>
      </c>
      <c r="F107" s="138"/>
      <c r="G107" s="139">
        <v>18</v>
      </c>
      <c r="H107" s="140">
        <v>19.5</v>
      </c>
      <c r="I107" s="141"/>
      <c r="J107" s="141"/>
      <c r="K107" s="152">
        <v>28</v>
      </c>
      <c r="L107" s="141">
        <v>0</v>
      </c>
      <c r="M107" s="133" t="s">
        <v>142</v>
      </c>
      <c r="N107" s="141"/>
      <c r="O107" s="139">
        <v>0</v>
      </c>
      <c r="P107" s="133"/>
      <c r="Q107" s="146"/>
      <c r="R107" s="133"/>
      <c r="S107" s="133"/>
      <c r="T107" s="133"/>
      <c r="U107" s="133"/>
      <c r="V107" s="141"/>
      <c r="W107" s="141"/>
      <c r="X107" s="141"/>
      <c r="Y107" s="147">
        <v>7.9</v>
      </c>
      <c r="Z107" s="147">
        <v>0.9</v>
      </c>
      <c r="AA107" s="134">
        <v>4.0999999999999996</v>
      </c>
      <c r="AB107" s="134">
        <v>7</v>
      </c>
      <c r="AC107" s="147">
        <v>8.6999999999999993</v>
      </c>
      <c r="AD107" s="138"/>
      <c r="AE107" s="143"/>
      <c r="AF107" s="138"/>
      <c r="AG107" s="133"/>
      <c r="AH107" s="133"/>
      <c r="AI107" s="134"/>
      <c r="AJ107" s="133"/>
      <c r="AK107" s="133"/>
      <c r="AL107" s="133"/>
      <c r="AM107" s="133"/>
      <c r="AN107" s="133"/>
      <c r="AO107" s="133"/>
      <c r="AP107" s="141"/>
      <c r="AQ107" s="141"/>
      <c r="AR107" s="141"/>
      <c r="AS107" s="134"/>
      <c r="AT107" s="134"/>
      <c r="AU107" s="134"/>
      <c r="AV107" s="134"/>
      <c r="AW107" s="141"/>
      <c r="AX107" s="134"/>
      <c r="AY107" s="134"/>
      <c r="AZ107" s="141"/>
      <c r="BA107" s="134"/>
      <c r="BB107" s="138"/>
      <c r="BC107" s="133"/>
      <c r="BD107" s="141"/>
      <c r="BE107" s="143"/>
      <c r="BF107" s="138"/>
      <c r="BG107" s="144"/>
      <c r="BH107" s="144"/>
      <c r="BI107" s="140"/>
      <c r="BJ107" s="141"/>
      <c r="BK107" s="141"/>
      <c r="BL107" s="141"/>
      <c r="BM107" s="141"/>
      <c r="BN107" s="141"/>
      <c r="BO107" s="141"/>
      <c r="BP107" s="141"/>
      <c r="BQ107" s="141"/>
      <c r="BR107" s="141"/>
      <c r="BS107" s="141"/>
      <c r="BT107" s="141"/>
      <c r="BU107" s="141"/>
      <c r="BV107" s="141"/>
      <c r="BW107" s="141"/>
      <c r="BX107" s="141"/>
      <c r="BY107" s="141"/>
      <c r="BZ107" s="141"/>
      <c r="CA107" s="141"/>
      <c r="CB107" s="141"/>
    </row>
    <row r="108" spans="1:80">
      <c r="A108" s="133" t="s">
        <v>568</v>
      </c>
      <c r="B108" s="134" t="s">
        <v>624</v>
      </c>
      <c r="C108" s="135" t="s">
        <v>581</v>
      </c>
      <c r="D108" s="136">
        <v>0.49305555555555558</v>
      </c>
      <c r="E108" s="137" t="s">
        <v>99</v>
      </c>
      <c r="F108" s="138"/>
      <c r="G108" s="139">
        <v>21</v>
      </c>
      <c r="H108" s="140">
        <v>21</v>
      </c>
      <c r="I108" s="141"/>
      <c r="J108" s="141"/>
      <c r="K108" s="152">
        <v>28</v>
      </c>
      <c r="L108" s="141">
        <v>0</v>
      </c>
      <c r="M108" s="133" t="s">
        <v>142</v>
      </c>
      <c r="N108" s="141"/>
      <c r="O108" s="139">
        <v>0</v>
      </c>
      <c r="P108" s="133"/>
      <c r="Q108" s="146"/>
      <c r="R108" s="133"/>
      <c r="S108" s="133"/>
      <c r="T108" s="133"/>
      <c r="U108" s="133"/>
      <c r="V108" s="141"/>
      <c r="W108" s="141"/>
      <c r="X108" s="141"/>
      <c r="Y108" s="147">
        <v>8</v>
      </c>
      <c r="Z108" s="134">
        <v>2.8</v>
      </c>
      <c r="AA108" s="134">
        <v>5.4</v>
      </c>
      <c r="AB108" s="134">
        <v>12</v>
      </c>
      <c r="AC108" s="147">
        <v>8.9</v>
      </c>
      <c r="AD108" s="138"/>
      <c r="AE108" s="143"/>
      <c r="AF108" s="138"/>
      <c r="AG108" s="133"/>
      <c r="AH108" s="133"/>
      <c r="AI108" s="134"/>
      <c r="AJ108" s="133"/>
      <c r="AK108" s="133"/>
      <c r="AL108" s="133"/>
      <c r="AM108" s="133"/>
      <c r="AN108" s="133"/>
      <c r="AO108" s="133"/>
      <c r="AP108" s="141"/>
      <c r="AQ108" s="141"/>
      <c r="AR108" s="141"/>
      <c r="AS108" s="134"/>
      <c r="AT108" s="134"/>
      <c r="AU108" s="134"/>
      <c r="AV108" s="134"/>
      <c r="AW108" s="141"/>
      <c r="AX108" s="134"/>
      <c r="AY108" s="134"/>
      <c r="AZ108" s="141"/>
      <c r="BA108" s="134"/>
      <c r="BB108" s="138"/>
      <c r="BC108" s="133"/>
      <c r="BD108" s="141"/>
      <c r="BE108" s="143"/>
      <c r="BF108" s="138"/>
      <c r="BG108" s="144"/>
      <c r="BH108" s="144"/>
      <c r="BI108" s="140"/>
      <c r="BJ108" s="141"/>
      <c r="BK108" s="141"/>
      <c r="BL108" s="141"/>
      <c r="BM108" s="141"/>
      <c r="BN108" s="141"/>
      <c r="BO108" s="141"/>
      <c r="BP108" s="141"/>
      <c r="BQ108" s="141"/>
      <c r="BR108" s="141"/>
      <c r="BS108" s="141"/>
      <c r="BT108" s="141"/>
      <c r="BU108" s="141"/>
      <c r="BV108" s="141"/>
      <c r="BW108" s="141"/>
      <c r="BX108" s="141"/>
      <c r="BY108" s="141"/>
      <c r="BZ108" s="141"/>
      <c r="CA108" s="141"/>
      <c r="CB108" s="141"/>
    </row>
    <row r="109" spans="1:80">
      <c r="A109" s="133" t="s">
        <v>568</v>
      </c>
      <c r="B109" s="134" t="s">
        <v>624</v>
      </c>
      <c r="C109" s="135" t="s">
        <v>592</v>
      </c>
      <c r="D109" s="136">
        <v>0.57986111111111105</v>
      </c>
      <c r="E109" s="137" t="s">
        <v>104</v>
      </c>
      <c r="F109" s="138"/>
      <c r="G109" s="139">
        <v>28</v>
      </c>
      <c r="H109" s="140">
        <v>25.5</v>
      </c>
      <c r="I109" s="141"/>
      <c r="J109" s="141"/>
      <c r="K109" s="152">
        <v>28</v>
      </c>
      <c r="L109" s="141">
        <v>0</v>
      </c>
      <c r="M109" s="133" t="s">
        <v>142</v>
      </c>
      <c r="N109" s="141"/>
      <c r="O109" s="139">
        <v>3</v>
      </c>
      <c r="P109" s="133"/>
      <c r="Q109" s="146" t="s">
        <v>106</v>
      </c>
      <c r="R109" s="133" t="s">
        <v>107</v>
      </c>
      <c r="S109" s="133"/>
      <c r="T109" s="133"/>
      <c r="U109" s="133"/>
      <c r="V109" s="141"/>
      <c r="W109" s="141"/>
      <c r="X109" s="141"/>
      <c r="Y109" s="147">
        <v>8.4</v>
      </c>
      <c r="Z109" s="134">
        <v>1.4</v>
      </c>
      <c r="AA109" s="134">
        <v>4.8</v>
      </c>
      <c r="AB109" s="134">
        <v>11</v>
      </c>
      <c r="AC109" s="147">
        <v>8.9</v>
      </c>
      <c r="AD109" s="138"/>
      <c r="AE109" s="143"/>
      <c r="AF109" s="138"/>
      <c r="AG109" s="133"/>
      <c r="AH109" s="133" t="s">
        <v>109</v>
      </c>
      <c r="AI109" s="134">
        <v>5.0000000000000001E-3</v>
      </c>
      <c r="AJ109" s="149">
        <v>0.16</v>
      </c>
      <c r="AK109" s="133" t="s">
        <v>611</v>
      </c>
      <c r="AL109" s="133" t="s">
        <v>114</v>
      </c>
      <c r="AM109" s="133">
        <v>0.11</v>
      </c>
      <c r="AN109" s="133"/>
      <c r="AO109" s="133" t="s">
        <v>208</v>
      </c>
      <c r="AP109" s="141"/>
      <c r="AQ109" s="141"/>
      <c r="AR109" s="141"/>
      <c r="AS109" s="134"/>
      <c r="AT109" s="134" t="s">
        <v>575</v>
      </c>
      <c r="AU109" s="134" t="s">
        <v>612</v>
      </c>
      <c r="AV109" s="134">
        <v>1.2</v>
      </c>
      <c r="AW109" s="141"/>
      <c r="AX109" s="149">
        <v>0.13</v>
      </c>
      <c r="AY109" s="149">
        <v>0.1</v>
      </c>
      <c r="AZ109" s="141"/>
      <c r="BA109" s="134">
        <v>18</v>
      </c>
      <c r="BB109" s="138"/>
      <c r="BC109" s="133"/>
      <c r="BD109" s="141"/>
      <c r="BE109" s="143"/>
      <c r="BF109" s="138"/>
      <c r="BG109" s="144"/>
      <c r="BH109" s="144"/>
      <c r="BI109" s="140"/>
      <c r="BJ109" s="141"/>
      <c r="BK109" s="141"/>
      <c r="BL109" s="141"/>
      <c r="BM109" s="141"/>
      <c r="BN109" s="141"/>
      <c r="BO109" s="141"/>
      <c r="BP109" s="141"/>
      <c r="BQ109" s="141"/>
      <c r="BR109" s="141"/>
      <c r="BS109" s="141"/>
      <c r="BT109" s="141"/>
      <c r="BU109" s="141"/>
      <c r="BV109" s="141"/>
      <c r="BW109" s="141"/>
      <c r="BX109" s="141"/>
      <c r="BY109" s="141"/>
      <c r="BZ109" s="141"/>
      <c r="CA109" s="141"/>
      <c r="CB109" s="141"/>
    </row>
    <row r="110" spans="1:80">
      <c r="A110" s="133" t="s">
        <v>568</v>
      </c>
      <c r="B110" s="134" t="s">
        <v>624</v>
      </c>
      <c r="C110" s="135" t="s">
        <v>595</v>
      </c>
      <c r="D110" s="136">
        <v>0.5</v>
      </c>
      <c r="E110" s="137" t="s">
        <v>104</v>
      </c>
      <c r="F110" s="138"/>
      <c r="G110" s="139">
        <v>29</v>
      </c>
      <c r="H110" s="140">
        <v>29</v>
      </c>
      <c r="I110" s="141"/>
      <c r="J110" s="141"/>
      <c r="K110" s="152">
        <v>28</v>
      </c>
      <c r="L110" s="141">
        <v>0</v>
      </c>
      <c r="M110" s="133" t="s">
        <v>142</v>
      </c>
      <c r="N110" s="141"/>
      <c r="O110" s="139">
        <v>3</v>
      </c>
      <c r="P110" s="133"/>
      <c r="Q110" s="146"/>
      <c r="R110" s="133"/>
      <c r="S110" s="133"/>
      <c r="T110" s="133"/>
      <c r="U110" s="133"/>
      <c r="V110" s="141"/>
      <c r="W110" s="141"/>
      <c r="X110" s="141"/>
      <c r="Y110" s="147">
        <v>8.1</v>
      </c>
      <c r="Z110" s="134">
        <v>1.2</v>
      </c>
      <c r="AA110" s="134">
        <v>5.8</v>
      </c>
      <c r="AB110" s="134">
        <v>8</v>
      </c>
      <c r="AC110" s="147">
        <v>8.4</v>
      </c>
      <c r="AD110" s="138"/>
      <c r="AE110" s="143"/>
      <c r="AF110" s="138"/>
      <c r="AG110" s="133"/>
      <c r="AH110" s="133"/>
      <c r="AI110" s="134"/>
      <c r="AJ110" s="133"/>
      <c r="AK110" s="133"/>
      <c r="AL110" s="133"/>
      <c r="AM110" s="133"/>
      <c r="AN110" s="133"/>
      <c r="AO110" s="133"/>
      <c r="AP110" s="141"/>
      <c r="AQ110" s="141"/>
      <c r="AR110" s="141"/>
      <c r="AS110" s="134"/>
      <c r="AT110" s="134"/>
      <c r="AU110" s="134"/>
      <c r="AV110" s="134"/>
      <c r="AW110" s="141" t="s">
        <v>285</v>
      </c>
      <c r="AX110" s="134"/>
      <c r="AY110" s="134"/>
      <c r="AZ110" s="141"/>
      <c r="BA110" s="134"/>
      <c r="BB110" s="138"/>
      <c r="BC110" s="133"/>
      <c r="BD110" s="141"/>
      <c r="BE110" s="143"/>
      <c r="BF110" s="138"/>
      <c r="BG110" s="144"/>
      <c r="BH110" s="144"/>
      <c r="BI110" s="140"/>
      <c r="BJ110" s="141"/>
      <c r="BK110" s="141"/>
      <c r="BL110" s="141"/>
      <c r="BM110" s="141"/>
      <c r="BN110" s="141" t="s">
        <v>596</v>
      </c>
      <c r="BO110" s="141"/>
      <c r="BP110" s="141" t="s">
        <v>596</v>
      </c>
      <c r="BQ110" s="141" t="s">
        <v>596</v>
      </c>
      <c r="BR110" s="141" t="s">
        <v>596</v>
      </c>
      <c r="BS110" s="141" t="s">
        <v>596</v>
      </c>
      <c r="BT110" s="141" t="s">
        <v>596</v>
      </c>
      <c r="BU110" s="141" t="s">
        <v>596</v>
      </c>
      <c r="BV110" s="141" t="s">
        <v>596</v>
      </c>
      <c r="BW110" s="141" t="s">
        <v>596</v>
      </c>
      <c r="BX110" s="141" t="s">
        <v>596</v>
      </c>
      <c r="BY110" s="141" t="s">
        <v>597</v>
      </c>
      <c r="BZ110" s="141" t="s">
        <v>303</v>
      </c>
      <c r="CA110" s="141" t="s">
        <v>308</v>
      </c>
      <c r="CB110" s="141" t="s">
        <v>625</v>
      </c>
    </row>
    <row r="111" spans="1:80">
      <c r="A111" s="133" t="s">
        <v>568</v>
      </c>
      <c r="B111" s="134" t="s">
        <v>624</v>
      </c>
      <c r="C111" s="135" t="s">
        <v>572</v>
      </c>
      <c r="D111" s="136">
        <v>0.4861111111111111</v>
      </c>
      <c r="E111" s="137" t="s">
        <v>99</v>
      </c>
      <c r="F111" s="138"/>
      <c r="G111" s="139">
        <v>31</v>
      </c>
      <c r="H111" s="140">
        <v>29</v>
      </c>
      <c r="I111" s="141"/>
      <c r="J111" s="141"/>
      <c r="K111" s="152">
        <v>28</v>
      </c>
      <c r="L111" s="141">
        <v>0</v>
      </c>
      <c r="M111" s="133" t="s">
        <v>142</v>
      </c>
      <c r="N111" s="141"/>
      <c r="O111" s="139">
        <v>0</v>
      </c>
      <c r="P111" s="133"/>
      <c r="Q111" s="146"/>
      <c r="R111" s="133"/>
      <c r="S111" s="133"/>
      <c r="T111" s="133"/>
      <c r="U111" s="133"/>
      <c r="V111" s="141"/>
      <c r="W111" s="141"/>
      <c r="X111" s="141"/>
      <c r="Y111" s="147">
        <v>8.1</v>
      </c>
      <c r="Z111" s="147">
        <v>0.5</v>
      </c>
      <c r="AA111" s="134">
        <v>3.1</v>
      </c>
      <c r="AB111" s="134">
        <v>5</v>
      </c>
      <c r="AC111" s="147">
        <v>7.9</v>
      </c>
      <c r="AD111" s="138"/>
      <c r="AE111" s="143"/>
      <c r="AF111" s="138"/>
      <c r="AG111" s="133"/>
      <c r="AH111" s="133"/>
      <c r="AI111" s="134"/>
      <c r="AJ111" s="149"/>
      <c r="AK111" s="133"/>
      <c r="AL111" s="133"/>
      <c r="AM111" s="133"/>
      <c r="AN111" s="133"/>
      <c r="AO111" s="133"/>
      <c r="AP111" s="141"/>
      <c r="AQ111" s="141"/>
      <c r="AR111" s="141"/>
      <c r="AS111" s="134"/>
      <c r="AT111" s="134"/>
      <c r="AU111" s="134"/>
      <c r="AV111" s="134"/>
      <c r="AW111" s="141"/>
      <c r="AX111" s="134"/>
      <c r="AY111" s="134"/>
      <c r="AZ111" s="141"/>
      <c r="BA111" s="134"/>
      <c r="BB111" s="138"/>
      <c r="BC111" s="133"/>
      <c r="BD111" s="141"/>
      <c r="BE111" s="143"/>
      <c r="BF111" s="138"/>
      <c r="BG111" s="144"/>
      <c r="BH111" s="144"/>
      <c r="BI111" s="140"/>
      <c r="BJ111" s="141"/>
      <c r="BK111" s="141"/>
      <c r="BL111" s="141"/>
      <c r="BM111" s="141"/>
      <c r="BN111" s="141"/>
      <c r="BO111" s="141"/>
      <c r="BP111" s="141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</row>
    <row r="112" spans="1:80">
      <c r="A112" s="133" t="s">
        <v>568</v>
      </c>
      <c r="B112" s="134" t="s">
        <v>624</v>
      </c>
      <c r="C112" s="135" t="s">
        <v>599</v>
      </c>
      <c r="D112" s="136">
        <v>0.61111111111111105</v>
      </c>
      <c r="E112" s="137" t="s">
        <v>99</v>
      </c>
      <c r="F112" s="138"/>
      <c r="G112" s="139">
        <v>26</v>
      </c>
      <c r="H112" s="140">
        <v>23.5</v>
      </c>
      <c r="I112" s="141"/>
      <c r="J112" s="141"/>
      <c r="K112" s="152">
        <v>28</v>
      </c>
      <c r="L112" s="141">
        <v>0</v>
      </c>
      <c r="M112" s="133" t="s">
        <v>142</v>
      </c>
      <c r="N112" s="141"/>
      <c r="O112" s="139">
        <v>0</v>
      </c>
      <c r="P112" s="133" t="s">
        <v>584</v>
      </c>
      <c r="Q112" s="146" t="s">
        <v>106</v>
      </c>
      <c r="R112" s="133" t="s">
        <v>107</v>
      </c>
      <c r="S112" s="133" t="s">
        <v>114</v>
      </c>
      <c r="T112" s="133" t="s">
        <v>107</v>
      </c>
      <c r="U112" s="133" t="s">
        <v>110</v>
      </c>
      <c r="V112" s="141"/>
      <c r="W112" s="141"/>
      <c r="X112" s="141" t="s">
        <v>295</v>
      </c>
      <c r="Y112" s="147">
        <v>7.8</v>
      </c>
      <c r="Z112" s="147">
        <v>1.1000000000000001</v>
      </c>
      <c r="AA112" s="134">
        <v>5.0999999999999996</v>
      </c>
      <c r="AB112" s="134">
        <v>10</v>
      </c>
      <c r="AC112" s="147">
        <v>8</v>
      </c>
      <c r="AD112" s="138"/>
      <c r="AE112" s="143"/>
      <c r="AF112" s="138"/>
      <c r="AG112" s="133" t="s">
        <v>566</v>
      </c>
      <c r="AH112" s="133" t="s">
        <v>109</v>
      </c>
      <c r="AI112" s="134">
        <v>8.9999999999999993E-3</v>
      </c>
      <c r="AJ112" s="133">
        <v>0.08</v>
      </c>
      <c r="AK112" s="133">
        <v>0.01</v>
      </c>
      <c r="AL112" s="133" t="s">
        <v>114</v>
      </c>
      <c r="AM112" s="149">
        <v>0.11</v>
      </c>
      <c r="AN112" s="133" t="s">
        <v>107</v>
      </c>
      <c r="AO112" s="133" t="s">
        <v>208</v>
      </c>
      <c r="AP112" s="141"/>
      <c r="AQ112" s="141"/>
      <c r="AR112" s="141"/>
      <c r="AS112" s="134">
        <v>2.9</v>
      </c>
      <c r="AT112" s="134">
        <v>0.04</v>
      </c>
      <c r="AU112" s="134" t="s">
        <v>612</v>
      </c>
      <c r="AV112" s="147">
        <v>2.7</v>
      </c>
      <c r="AW112" s="141"/>
      <c r="AX112" s="134">
        <v>0.18</v>
      </c>
      <c r="AY112" s="134">
        <v>0.17</v>
      </c>
      <c r="AZ112" s="141"/>
      <c r="BA112" s="134">
        <v>22</v>
      </c>
      <c r="BB112" s="138"/>
      <c r="BC112" s="133" t="s">
        <v>443</v>
      </c>
      <c r="BD112" s="141"/>
      <c r="BE112" s="143"/>
      <c r="BF112" s="138"/>
      <c r="BG112" s="144"/>
      <c r="BH112" s="144"/>
      <c r="BI112" s="140"/>
      <c r="BJ112" s="141"/>
      <c r="BK112" s="141"/>
      <c r="BL112" s="141" t="s">
        <v>308</v>
      </c>
      <c r="BM112" s="141">
        <v>0.03</v>
      </c>
      <c r="BN112" s="141"/>
      <c r="BO112" s="141"/>
      <c r="BP112" s="141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</row>
    <row r="113" spans="1:80">
      <c r="A113" s="133" t="s">
        <v>568</v>
      </c>
      <c r="B113" s="134" t="s">
        <v>624</v>
      </c>
      <c r="C113" s="135" t="s">
        <v>602</v>
      </c>
      <c r="D113" s="136">
        <v>0.47569444444444442</v>
      </c>
      <c r="E113" s="137" t="s">
        <v>104</v>
      </c>
      <c r="F113" s="138"/>
      <c r="G113" s="139">
        <v>28</v>
      </c>
      <c r="H113" s="140">
        <v>24.5</v>
      </c>
      <c r="I113" s="141"/>
      <c r="J113" s="141"/>
      <c r="K113" s="152">
        <v>28</v>
      </c>
      <c r="L113" s="141">
        <v>0</v>
      </c>
      <c r="M113" s="133" t="s">
        <v>142</v>
      </c>
      <c r="N113" s="141"/>
      <c r="O113" s="139">
        <v>0</v>
      </c>
      <c r="P113" s="133"/>
      <c r="Q113" s="146"/>
      <c r="R113" s="133"/>
      <c r="S113" s="133"/>
      <c r="T113" s="133"/>
      <c r="U113" s="133"/>
      <c r="V113" s="141"/>
      <c r="W113" s="141"/>
      <c r="X113" s="141"/>
      <c r="Y113" s="147">
        <v>7.9</v>
      </c>
      <c r="Z113" s="147">
        <v>1</v>
      </c>
      <c r="AA113" s="134">
        <v>3.8</v>
      </c>
      <c r="AB113" s="134">
        <v>6</v>
      </c>
      <c r="AC113" s="147">
        <v>8.9</v>
      </c>
      <c r="AD113" s="138"/>
      <c r="AE113" s="143"/>
      <c r="AF113" s="138"/>
      <c r="AG113" s="133"/>
      <c r="AH113" s="133"/>
      <c r="AI113" s="134"/>
      <c r="AJ113" s="133"/>
      <c r="AK113" s="133"/>
      <c r="AL113" s="133"/>
      <c r="AM113" s="149"/>
      <c r="AN113" s="133"/>
      <c r="AO113" s="133"/>
      <c r="AP113" s="141"/>
      <c r="AQ113" s="141"/>
      <c r="AR113" s="141"/>
      <c r="AS113" s="134"/>
      <c r="AT113" s="134"/>
      <c r="AU113" s="134"/>
      <c r="AV113" s="134"/>
      <c r="AW113" s="141"/>
      <c r="AX113" s="134"/>
      <c r="AY113" s="134"/>
      <c r="AZ113" s="141"/>
      <c r="BA113" s="134"/>
      <c r="BB113" s="138"/>
      <c r="BC113" s="133"/>
      <c r="BD113" s="141"/>
      <c r="BE113" s="143"/>
      <c r="BF113" s="138"/>
      <c r="BG113" s="144"/>
      <c r="BH113" s="144"/>
      <c r="BI113" s="140"/>
      <c r="BJ113" s="141"/>
      <c r="BK113" s="141"/>
      <c r="BL113" s="141"/>
      <c r="BM113" s="141"/>
      <c r="BN113" s="141"/>
      <c r="BO113" s="141"/>
      <c r="BP113" s="141"/>
      <c r="BQ113" s="141"/>
      <c r="BR113" s="141"/>
      <c r="BS113" s="141"/>
      <c r="BT113" s="141"/>
      <c r="BU113" s="141"/>
      <c r="BV113" s="141"/>
      <c r="BW113" s="141"/>
      <c r="BX113" s="141"/>
      <c r="BY113" s="141"/>
      <c r="BZ113" s="141"/>
      <c r="CA113" s="141"/>
      <c r="CB113" s="141"/>
    </row>
    <row r="114" spans="1:80">
      <c r="A114" s="133" t="s">
        <v>568</v>
      </c>
      <c r="B114" s="134" t="s">
        <v>624</v>
      </c>
      <c r="C114" s="135" t="s">
        <v>577</v>
      </c>
      <c r="D114" s="136">
        <v>0.4826388888888889</v>
      </c>
      <c r="E114" s="137" t="s">
        <v>104</v>
      </c>
      <c r="F114" s="138"/>
      <c r="G114" s="139">
        <v>25</v>
      </c>
      <c r="H114" s="140">
        <v>18</v>
      </c>
      <c r="I114" s="141"/>
      <c r="J114" s="141"/>
      <c r="K114" s="152">
        <v>28</v>
      </c>
      <c r="L114" s="141">
        <v>0</v>
      </c>
      <c r="M114" s="133" t="s">
        <v>142</v>
      </c>
      <c r="N114" s="141"/>
      <c r="O114" s="139">
        <v>0</v>
      </c>
      <c r="P114" s="133"/>
      <c r="Q114" s="146"/>
      <c r="R114" s="133"/>
      <c r="S114" s="133"/>
      <c r="T114" s="133"/>
      <c r="U114" s="133"/>
      <c r="V114" s="141"/>
      <c r="W114" s="141"/>
      <c r="X114" s="141"/>
      <c r="Y114" s="147">
        <v>8</v>
      </c>
      <c r="Z114" s="147">
        <v>0.8</v>
      </c>
      <c r="AA114" s="134">
        <v>3.4</v>
      </c>
      <c r="AB114" s="134">
        <v>4</v>
      </c>
      <c r="AC114" s="147">
        <v>9</v>
      </c>
      <c r="AD114" s="138"/>
      <c r="AE114" s="143"/>
      <c r="AF114" s="138"/>
      <c r="AG114" s="133"/>
      <c r="AH114" s="133"/>
      <c r="AI114" s="134"/>
      <c r="AJ114" s="133"/>
      <c r="AK114" s="133"/>
      <c r="AL114" s="133"/>
      <c r="AM114" s="133"/>
      <c r="AN114" s="133"/>
      <c r="AO114" s="133"/>
      <c r="AP114" s="141"/>
      <c r="AQ114" s="141"/>
      <c r="AR114" s="141"/>
      <c r="AS114" s="134"/>
      <c r="AT114" s="134"/>
      <c r="AU114" s="134"/>
      <c r="AV114" s="134"/>
      <c r="AW114" s="141"/>
      <c r="AX114" s="134"/>
      <c r="AY114" s="134"/>
      <c r="AZ114" s="141"/>
      <c r="BA114" s="134"/>
      <c r="BB114" s="138"/>
      <c r="BC114" s="133"/>
      <c r="BD114" s="141"/>
      <c r="BE114" s="143"/>
      <c r="BF114" s="138"/>
      <c r="BG114" s="144"/>
      <c r="BH114" s="144"/>
      <c r="BI114" s="140"/>
      <c r="BJ114" s="141"/>
      <c r="BK114" s="141"/>
      <c r="BL114" s="141"/>
      <c r="BM114" s="141"/>
      <c r="BN114" s="141"/>
      <c r="BO114" s="141"/>
      <c r="BP114" s="141"/>
      <c r="BQ114" s="141"/>
      <c r="BR114" s="141"/>
      <c r="BS114" s="141"/>
      <c r="BT114" s="141"/>
      <c r="BU114" s="141"/>
      <c r="BV114" s="141"/>
      <c r="BW114" s="141"/>
      <c r="BX114" s="141"/>
      <c r="BY114" s="141"/>
      <c r="BZ114" s="141"/>
      <c r="CA114" s="141"/>
      <c r="CB114" s="141"/>
    </row>
    <row r="115" spans="1:80">
      <c r="A115" s="133" t="s">
        <v>568</v>
      </c>
      <c r="B115" s="134" t="s">
        <v>624</v>
      </c>
      <c r="C115" s="135" t="s">
        <v>603</v>
      </c>
      <c r="D115" s="136">
        <v>0.55902777777777779</v>
      </c>
      <c r="E115" s="137" t="s">
        <v>104</v>
      </c>
      <c r="F115" s="138"/>
      <c r="G115" s="139">
        <v>14</v>
      </c>
      <c r="H115" s="140">
        <v>12</v>
      </c>
      <c r="I115" s="141"/>
      <c r="J115" s="141"/>
      <c r="K115" s="152" t="s">
        <v>588</v>
      </c>
      <c r="L115" s="141">
        <v>0</v>
      </c>
      <c r="M115" s="133" t="s">
        <v>142</v>
      </c>
      <c r="N115" s="141"/>
      <c r="O115" s="139">
        <v>0</v>
      </c>
      <c r="P115" s="133"/>
      <c r="Q115" s="146" t="s">
        <v>106</v>
      </c>
      <c r="R115" s="133" t="s">
        <v>107</v>
      </c>
      <c r="S115" s="133"/>
      <c r="T115" s="133"/>
      <c r="U115" s="133"/>
      <c r="V115" s="141"/>
      <c r="W115" s="141"/>
      <c r="X115" s="141"/>
      <c r="Y115" s="147">
        <v>8.1999999999999993</v>
      </c>
      <c r="Z115" s="134">
        <v>1.4</v>
      </c>
      <c r="AA115" s="134">
        <v>3.8</v>
      </c>
      <c r="AB115" s="134">
        <v>2</v>
      </c>
      <c r="AC115" s="147">
        <v>12.8</v>
      </c>
      <c r="AD115" s="138"/>
      <c r="AE115" s="143"/>
      <c r="AF115" s="138"/>
      <c r="AG115" s="133"/>
      <c r="AH115" s="133" t="s">
        <v>109</v>
      </c>
      <c r="AI115" s="134">
        <v>1.0999999999999999E-2</v>
      </c>
      <c r="AJ115" s="149">
        <v>0.1</v>
      </c>
      <c r="AK115" s="133">
        <v>0.02</v>
      </c>
      <c r="AL115" s="133" t="s">
        <v>114</v>
      </c>
      <c r="AM115" s="133" t="s">
        <v>594</v>
      </c>
      <c r="AN115" s="133"/>
      <c r="AO115" s="133" t="s">
        <v>208</v>
      </c>
      <c r="AP115" s="141"/>
      <c r="AQ115" s="141"/>
      <c r="AR115" s="141"/>
      <c r="AS115" s="134"/>
      <c r="AT115" s="134">
        <v>0.06</v>
      </c>
      <c r="AU115" s="134">
        <v>0.08</v>
      </c>
      <c r="AV115" s="134">
        <v>5.2</v>
      </c>
      <c r="AW115" s="141"/>
      <c r="AX115" s="134">
        <v>0.54</v>
      </c>
      <c r="AY115" s="134">
        <v>0.52</v>
      </c>
      <c r="AZ115" s="141"/>
      <c r="BA115" s="134">
        <v>50</v>
      </c>
      <c r="BB115" s="138"/>
      <c r="BC115" s="133"/>
      <c r="BD115" s="141"/>
      <c r="BE115" s="143"/>
      <c r="BF115" s="138"/>
      <c r="BG115" s="144"/>
      <c r="BH115" s="144"/>
      <c r="BI115" s="140"/>
      <c r="BJ115" s="141"/>
      <c r="BK115" s="141"/>
      <c r="BL115" s="141"/>
      <c r="BM115" s="141"/>
      <c r="BN115" s="141"/>
      <c r="BO115" s="141"/>
      <c r="BP115" s="141"/>
      <c r="BQ115" s="141"/>
      <c r="BR115" s="141"/>
      <c r="BS115" s="141"/>
      <c r="BT115" s="141"/>
      <c r="BU115" s="141"/>
      <c r="BV115" s="141"/>
      <c r="BW115" s="141"/>
      <c r="BX115" s="141"/>
      <c r="BY115" s="141"/>
      <c r="BZ115" s="141"/>
      <c r="CA115" s="141"/>
      <c r="CB115" s="141"/>
    </row>
    <row r="116" spans="1:80">
      <c r="A116" s="133" t="s">
        <v>568</v>
      </c>
      <c r="B116" s="134" t="s">
        <v>624</v>
      </c>
      <c r="C116" s="135" t="s">
        <v>623</v>
      </c>
      <c r="D116" s="136">
        <v>0.39930555555555558</v>
      </c>
      <c r="E116" s="137" t="s">
        <v>104</v>
      </c>
      <c r="F116" s="138"/>
      <c r="G116" s="139">
        <v>3</v>
      </c>
      <c r="H116" s="140">
        <v>4.5</v>
      </c>
      <c r="I116" s="141"/>
      <c r="J116" s="141"/>
      <c r="K116" s="152" t="s">
        <v>588</v>
      </c>
      <c r="L116" s="141">
        <v>0</v>
      </c>
      <c r="M116" s="133" t="s">
        <v>142</v>
      </c>
      <c r="N116" s="141"/>
      <c r="O116" s="139">
        <v>0</v>
      </c>
      <c r="P116" s="133"/>
      <c r="Q116" s="146"/>
      <c r="R116" s="133"/>
      <c r="S116" s="133"/>
      <c r="T116" s="133"/>
      <c r="U116" s="133"/>
      <c r="V116" s="141"/>
      <c r="W116" s="141"/>
      <c r="X116" s="141"/>
      <c r="Y116" s="147">
        <v>7.8</v>
      </c>
      <c r="Z116" s="134">
        <v>1.4</v>
      </c>
      <c r="AA116" s="134">
        <v>4.4000000000000004</v>
      </c>
      <c r="AB116" s="134">
        <v>2</v>
      </c>
      <c r="AC116" s="147">
        <v>10.8</v>
      </c>
      <c r="AD116" s="138"/>
      <c r="AE116" s="143"/>
      <c r="AF116" s="138"/>
      <c r="AG116" s="133"/>
      <c r="AH116" s="133"/>
      <c r="AI116" s="134"/>
      <c r="AJ116" s="149"/>
      <c r="AK116" s="133"/>
      <c r="AL116" s="133"/>
      <c r="AM116" s="149"/>
      <c r="AN116" s="133"/>
      <c r="AO116" s="133"/>
      <c r="AP116" s="141"/>
      <c r="AQ116" s="141"/>
      <c r="AR116" s="141"/>
      <c r="AS116" s="134"/>
      <c r="AT116" s="134"/>
      <c r="AU116" s="149"/>
      <c r="AV116" s="134"/>
      <c r="AW116" s="141"/>
      <c r="AX116" s="134"/>
      <c r="AY116" s="134"/>
      <c r="AZ116" s="141"/>
      <c r="BA116" s="134"/>
      <c r="BB116" s="138"/>
      <c r="BC116" s="133"/>
      <c r="BD116" s="141"/>
      <c r="BE116" s="143"/>
      <c r="BF116" s="138"/>
      <c r="BG116" s="144"/>
      <c r="BH116" s="144"/>
      <c r="BI116" s="140"/>
      <c r="BJ116" s="141"/>
      <c r="BK116" s="141"/>
      <c r="BL116" s="141"/>
      <c r="BM116" s="141"/>
      <c r="BN116" s="141"/>
      <c r="BO116" s="141"/>
      <c r="BP116" s="141"/>
      <c r="BQ116" s="141"/>
      <c r="BR116" s="141"/>
      <c r="BS116" s="141"/>
      <c r="BT116" s="141"/>
      <c r="BU116" s="141"/>
      <c r="BV116" s="141"/>
      <c r="BW116" s="141"/>
      <c r="BX116" s="141"/>
      <c r="BY116" s="141"/>
      <c r="BZ116" s="141"/>
      <c r="CA116" s="141"/>
      <c r="CB116" s="141"/>
    </row>
    <row r="117" spans="1:80">
      <c r="A117" s="133" t="s">
        <v>568</v>
      </c>
      <c r="B117" s="134" t="s">
        <v>624</v>
      </c>
      <c r="C117" s="135" t="s">
        <v>578</v>
      </c>
      <c r="D117" s="136">
        <v>0.46180555555555558</v>
      </c>
      <c r="E117" s="137" t="s">
        <v>104</v>
      </c>
      <c r="F117" s="138"/>
      <c r="G117" s="139">
        <v>11</v>
      </c>
      <c r="H117" s="140">
        <v>9</v>
      </c>
      <c r="I117" s="141"/>
      <c r="J117" s="141"/>
      <c r="K117" s="152" t="s">
        <v>618</v>
      </c>
      <c r="L117" s="141">
        <v>0</v>
      </c>
      <c r="M117" s="133" t="s">
        <v>142</v>
      </c>
      <c r="N117" s="141"/>
      <c r="O117" s="139">
        <v>0</v>
      </c>
      <c r="P117" s="133"/>
      <c r="Q117" s="146"/>
      <c r="R117" s="133"/>
      <c r="S117" s="133"/>
      <c r="T117" s="133"/>
      <c r="U117" s="133"/>
      <c r="V117" s="141"/>
      <c r="W117" s="141"/>
      <c r="X117" s="141"/>
      <c r="Y117" s="147">
        <v>7.9</v>
      </c>
      <c r="Z117" s="134">
        <v>2.2999999999999998</v>
      </c>
      <c r="AA117" s="134">
        <v>6.7</v>
      </c>
      <c r="AB117" s="134">
        <v>25</v>
      </c>
      <c r="AC117" s="147">
        <v>10.4</v>
      </c>
      <c r="AD117" s="138"/>
      <c r="AE117" s="143"/>
      <c r="AF117" s="138"/>
      <c r="AG117" s="133"/>
      <c r="AH117" s="133"/>
      <c r="AI117" s="134"/>
      <c r="AJ117" s="133"/>
      <c r="AK117" s="133"/>
      <c r="AL117" s="133"/>
      <c r="AM117" s="133"/>
      <c r="AN117" s="133"/>
      <c r="AO117" s="133"/>
      <c r="AP117" s="141"/>
      <c r="AQ117" s="141"/>
      <c r="AR117" s="141"/>
      <c r="AS117" s="134"/>
      <c r="AT117" s="149"/>
      <c r="AU117" s="149"/>
      <c r="AV117" s="134"/>
      <c r="AW117" s="141"/>
      <c r="AX117" s="134"/>
      <c r="AY117" s="134"/>
      <c r="AZ117" s="141"/>
      <c r="BA117" s="134"/>
      <c r="BB117" s="138"/>
      <c r="BC117" s="133"/>
      <c r="BD117" s="141"/>
      <c r="BE117" s="143"/>
      <c r="BF117" s="138"/>
      <c r="BG117" s="144"/>
      <c r="BH117" s="144"/>
      <c r="BI117" s="140"/>
      <c r="BJ117" s="141"/>
      <c r="BK117" s="141"/>
      <c r="BL117" s="141"/>
      <c r="BM117" s="141"/>
      <c r="BN117" s="141"/>
      <c r="BO117" s="141"/>
      <c r="BP117" s="141"/>
      <c r="BQ117" s="141"/>
      <c r="BR117" s="141"/>
      <c r="BS117" s="141"/>
      <c r="BT117" s="141"/>
      <c r="BU117" s="141"/>
      <c r="BV117" s="141"/>
      <c r="BW117" s="141"/>
      <c r="BX117" s="141"/>
      <c r="BY117" s="141"/>
      <c r="BZ117" s="141"/>
      <c r="CA117" s="141"/>
      <c r="CB117" s="141"/>
    </row>
    <row r="118" spans="1:80">
      <c r="A118" s="133" t="s">
        <v>568</v>
      </c>
      <c r="B118" s="134" t="s">
        <v>624</v>
      </c>
      <c r="C118" s="135" t="s">
        <v>605</v>
      </c>
      <c r="D118" s="136">
        <v>0.61458333333333337</v>
      </c>
      <c r="E118" s="137" t="s">
        <v>104</v>
      </c>
      <c r="F118" s="138"/>
      <c r="G118" s="139">
        <v>17</v>
      </c>
      <c r="H118" s="140">
        <v>17</v>
      </c>
      <c r="I118" s="141"/>
      <c r="J118" s="141"/>
      <c r="K118" s="152" t="s">
        <v>617</v>
      </c>
      <c r="L118" s="141">
        <v>0</v>
      </c>
      <c r="M118" s="133" t="s">
        <v>142</v>
      </c>
      <c r="N118" s="141"/>
      <c r="O118" s="139">
        <v>0</v>
      </c>
      <c r="P118" s="133" t="s">
        <v>584</v>
      </c>
      <c r="Q118" s="146" t="s">
        <v>106</v>
      </c>
      <c r="R118" s="133" t="s">
        <v>107</v>
      </c>
      <c r="S118" s="133" t="s">
        <v>114</v>
      </c>
      <c r="T118" s="133" t="s">
        <v>107</v>
      </c>
      <c r="U118" s="133" t="s">
        <v>110</v>
      </c>
      <c r="V118" s="141"/>
      <c r="W118" s="141"/>
      <c r="X118" s="141" t="s">
        <v>295</v>
      </c>
      <c r="Y118" s="147">
        <v>7.9</v>
      </c>
      <c r="Z118" s="134">
        <v>1.8</v>
      </c>
      <c r="AA118" s="134">
        <v>4.5999999999999996</v>
      </c>
      <c r="AB118" s="134">
        <v>18</v>
      </c>
      <c r="AC118" s="147">
        <v>9.5</v>
      </c>
      <c r="AD118" s="138"/>
      <c r="AE118" s="143"/>
      <c r="AF118" s="138"/>
      <c r="AG118" s="133" t="s">
        <v>566</v>
      </c>
      <c r="AH118" s="133" t="s">
        <v>109</v>
      </c>
      <c r="AI118" s="134">
        <v>1.2999999999999999E-2</v>
      </c>
      <c r="AJ118" s="133">
        <v>0.13</v>
      </c>
      <c r="AK118" s="133">
        <v>0.05</v>
      </c>
      <c r="AL118" s="133" t="s">
        <v>114</v>
      </c>
      <c r="AM118" s="133" t="s">
        <v>299</v>
      </c>
      <c r="AN118" s="133" t="s">
        <v>107</v>
      </c>
      <c r="AO118" s="133" t="s">
        <v>208</v>
      </c>
      <c r="AP118" s="141"/>
      <c r="AQ118" s="141"/>
      <c r="AR118" s="141"/>
      <c r="AS118" s="134">
        <v>3.8</v>
      </c>
      <c r="AT118" s="134">
        <v>7.0000000000000007E-2</v>
      </c>
      <c r="AU118" s="134" t="s">
        <v>576</v>
      </c>
      <c r="AV118" s="134">
        <v>3.6</v>
      </c>
      <c r="AW118" s="141"/>
      <c r="AX118" s="149">
        <v>0.2</v>
      </c>
      <c r="AY118" s="134">
        <v>0.19</v>
      </c>
      <c r="AZ118" s="141"/>
      <c r="BA118" s="134">
        <v>27</v>
      </c>
      <c r="BB118" s="138"/>
      <c r="BC118" s="133" t="s">
        <v>443</v>
      </c>
      <c r="BD118" s="141"/>
      <c r="BE118" s="143"/>
      <c r="BF118" s="138"/>
      <c r="BG118" s="144"/>
      <c r="BH118" s="144"/>
      <c r="BI118" s="140"/>
      <c r="BJ118" s="141"/>
      <c r="BK118" s="141"/>
      <c r="BL118" s="141" t="s">
        <v>308</v>
      </c>
      <c r="BM118" s="141">
        <v>0.03</v>
      </c>
      <c r="BN118" s="141"/>
      <c r="BO118" s="141"/>
      <c r="BP118" s="141"/>
      <c r="BQ118" s="141"/>
      <c r="BR118" s="141"/>
      <c r="BS118" s="141"/>
      <c r="BT118" s="141"/>
      <c r="BU118" s="141"/>
      <c r="BV118" s="141"/>
      <c r="BW118" s="141"/>
      <c r="BX118" s="141"/>
      <c r="BY118" s="141"/>
      <c r="BZ118" s="141"/>
      <c r="CA118" s="141"/>
      <c r="CB118" s="141"/>
    </row>
    <row r="119" spans="1:80">
      <c r="A119" s="133" t="s">
        <v>568</v>
      </c>
      <c r="B119" s="134" t="s">
        <v>626</v>
      </c>
      <c r="C119" s="135" t="s">
        <v>592</v>
      </c>
      <c r="D119" s="136">
        <v>0.49305555555555558</v>
      </c>
      <c r="E119" s="137" t="s">
        <v>104</v>
      </c>
      <c r="F119" s="138"/>
      <c r="G119" s="139">
        <v>27</v>
      </c>
      <c r="H119" s="140">
        <v>24.5</v>
      </c>
      <c r="I119" s="141"/>
      <c r="J119" s="141"/>
      <c r="K119" s="152" t="s">
        <v>588</v>
      </c>
      <c r="L119" s="141">
        <v>0</v>
      </c>
      <c r="M119" s="133" t="s">
        <v>583</v>
      </c>
      <c r="N119" s="141"/>
      <c r="O119" s="139">
        <v>0</v>
      </c>
      <c r="P119" s="133"/>
      <c r="Q119" s="146"/>
      <c r="R119" s="133"/>
      <c r="S119" s="133"/>
      <c r="T119" s="133"/>
      <c r="U119" s="133"/>
      <c r="V119" s="141"/>
      <c r="W119" s="141"/>
      <c r="X119" s="141"/>
      <c r="Y119" s="147">
        <v>8.1</v>
      </c>
      <c r="Z119" s="147">
        <v>2.2999999999999998</v>
      </c>
      <c r="AA119" s="134">
        <v>5.3</v>
      </c>
      <c r="AB119" s="134">
        <v>6</v>
      </c>
      <c r="AC119" s="147">
        <v>9.1</v>
      </c>
      <c r="AD119" s="138"/>
      <c r="AE119" s="143"/>
      <c r="AF119" s="138"/>
      <c r="AG119" s="133"/>
      <c r="AH119" s="133"/>
      <c r="AI119" s="134"/>
      <c r="AJ119" s="133"/>
      <c r="AK119" s="133"/>
      <c r="AL119" s="133"/>
      <c r="AM119" s="149"/>
      <c r="AN119" s="133"/>
      <c r="AO119" s="133"/>
      <c r="AP119" s="141"/>
      <c r="AQ119" s="141"/>
      <c r="AR119" s="141"/>
      <c r="AS119" s="134"/>
      <c r="AT119" s="134"/>
      <c r="AU119" s="134"/>
      <c r="AV119" s="134"/>
      <c r="AW119" s="141"/>
      <c r="AX119" s="134"/>
      <c r="AY119" s="134"/>
      <c r="AZ119" s="141"/>
      <c r="BA119" s="134"/>
      <c r="BB119" s="138"/>
      <c r="BC119" s="133"/>
      <c r="BD119" s="141"/>
      <c r="BE119" s="143"/>
      <c r="BF119" s="138"/>
      <c r="BG119" s="144"/>
      <c r="BH119" s="144"/>
      <c r="BI119" s="140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BY119" s="141"/>
      <c r="BZ119" s="141"/>
      <c r="CA119" s="141"/>
      <c r="CB119" s="141"/>
    </row>
    <row r="120" spans="1:80">
      <c r="A120" s="133" t="s">
        <v>568</v>
      </c>
      <c r="B120" s="134" t="s">
        <v>626</v>
      </c>
      <c r="C120" s="135" t="s">
        <v>599</v>
      </c>
      <c r="D120" s="136">
        <v>0.51736111111111105</v>
      </c>
      <c r="E120" s="137" t="s">
        <v>99</v>
      </c>
      <c r="F120" s="138"/>
      <c r="G120" s="139">
        <v>26</v>
      </c>
      <c r="H120" s="140">
        <v>23.5</v>
      </c>
      <c r="I120" s="141"/>
      <c r="J120" s="141"/>
      <c r="K120" s="152" t="s">
        <v>588</v>
      </c>
      <c r="L120" s="141">
        <v>0</v>
      </c>
      <c r="M120" s="133" t="s">
        <v>583</v>
      </c>
      <c r="N120" s="141"/>
      <c r="O120" s="139">
        <v>0</v>
      </c>
      <c r="P120" s="133" t="s">
        <v>627</v>
      </c>
      <c r="Q120" s="146" t="s">
        <v>593</v>
      </c>
      <c r="R120" s="133" t="s">
        <v>600</v>
      </c>
      <c r="S120" s="133" t="s">
        <v>585</v>
      </c>
      <c r="T120" s="133" t="s">
        <v>600</v>
      </c>
      <c r="U120" s="133" t="s">
        <v>628</v>
      </c>
      <c r="V120" s="141"/>
      <c r="W120" s="141"/>
      <c r="X120" s="141" t="s">
        <v>295</v>
      </c>
      <c r="Y120" s="147">
        <v>8.1</v>
      </c>
      <c r="Z120" s="147">
        <v>0.3</v>
      </c>
      <c r="AA120" s="134">
        <v>2.7</v>
      </c>
      <c r="AB120" s="134">
        <v>2</v>
      </c>
      <c r="AC120" s="147">
        <v>8.6</v>
      </c>
      <c r="AD120" s="138"/>
      <c r="AE120" s="143"/>
      <c r="AF120" s="138"/>
      <c r="AG120" s="133" t="s">
        <v>614</v>
      </c>
      <c r="AH120" s="133" t="s">
        <v>611</v>
      </c>
      <c r="AI120" s="134">
        <v>2E-3</v>
      </c>
      <c r="AJ120" s="149">
        <v>0.1</v>
      </c>
      <c r="AK120" s="133">
        <v>0.02</v>
      </c>
      <c r="AL120" s="133" t="s">
        <v>585</v>
      </c>
      <c r="AM120" s="133" t="s">
        <v>299</v>
      </c>
      <c r="AN120" s="133" t="s">
        <v>600</v>
      </c>
      <c r="AO120" s="133" t="s">
        <v>586</v>
      </c>
      <c r="AP120" s="141"/>
      <c r="AQ120" s="141"/>
      <c r="AR120" s="141"/>
      <c r="AS120" s="134">
        <v>3.5</v>
      </c>
      <c r="AT120" s="134" t="s">
        <v>575</v>
      </c>
      <c r="AU120" s="134" t="s">
        <v>576</v>
      </c>
      <c r="AV120" s="147">
        <v>3.3</v>
      </c>
      <c r="AW120" s="141"/>
      <c r="AX120" s="134">
        <v>0.19</v>
      </c>
      <c r="AY120" s="134">
        <v>0.17</v>
      </c>
      <c r="AZ120" s="141"/>
      <c r="BA120" s="134">
        <v>16</v>
      </c>
      <c r="BB120" s="138"/>
      <c r="BC120" s="133" t="s">
        <v>601</v>
      </c>
      <c r="BD120" s="141"/>
      <c r="BE120" s="143"/>
      <c r="BF120" s="138"/>
      <c r="BG120" s="144"/>
      <c r="BH120" s="144"/>
      <c r="BI120" s="140"/>
      <c r="BJ120" s="141"/>
      <c r="BK120" s="141"/>
      <c r="BL120" s="141" t="s">
        <v>308</v>
      </c>
      <c r="BM120" s="141">
        <v>0.03</v>
      </c>
      <c r="BN120" s="141"/>
      <c r="BO120" s="141"/>
      <c r="BP120" s="141"/>
      <c r="BQ120" s="141"/>
      <c r="BR120" s="141"/>
      <c r="BS120" s="141"/>
      <c r="BT120" s="141"/>
      <c r="BU120" s="141"/>
      <c r="BV120" s="141"/>
      <c r="BW120" s="141"/>
      <c r="BX120" s="141"/>
      <c r="BY120" s="141"/>
      <c r="BZ120" s="141"/>
      <c r="CA120" s="141"/>
      <c r="CB120" s="141"/>
    </row>
    <row r="121" spans="1:80">
      <c r="A121" s="133" t="s">
        <v>568</v>
      </c>
      <c r="B121" s="134" t="s">
        <v>626</v>
      </c>
      <c r="C121" s="135" t="s">
        <v>603</v>
      </c>
      <c r="D121" s="136">
        <v>0.4861111111111111</v>
      </c>
      <c r="E121" s="137" t="s">
        <v>104</v>
      </c>
      <c r="F121" s="138"/>
      <c r="G121" s="139">
        <v>13</v>
      </c>
      <c r="H121" s="140">
        <v>10.5</v>
      </c>
      <c r="I121" s="141"/>
      <c r="J121" s="141"/>
      <c r="K121" s="152" t="s">
        <v>588</v>
      </c>
      <c r="L121" s="141">
        <v>0</v>
      </c>
      <c r="M121" s="133" t="s">
        <v>583</v>
      </c>
      <c r="N121" s="141"/>
      <c r="O121" s="139">
        <v>0</v>
      </c>
      <c r="P121" s="133"/>
      <c r="Q121" s="146"/>
      <c r="R121" s="133"/>
      <c r="S121" s="133"/>
      <c r="T121" s="133"/>
      <c r="U121" s="133"/>
      <c r="V121" s="141"/>
      <c r="W121" s="141"/>
      <c r="X121" s="141"/>
      <c r="Y121" s="147">
        <v>8.1</v>
      </c>
      <c r="Z121" s="134">
        <v>1.5</v>
      </c>
      <c r="AA121" s="134">
        <v>2.7</v>
      </c>
      <c r="AB121" s="134">
        <v>2</v>
      </c>
      <c r="AC121" s="147">
        <v>12.8</v>
      </c>
      <c r="AD121" s="138"/>
      <c r="AE121" s="143"/>
      <c r="AF121" s="138"/>
      <c r="AG121" s="133"/>
      <c r="AH121" s="133"/>
      <c r="AI121" s="134"/>
      <c r="AJ121" s="133"/>
      <c r="AK121" s="133"/>
      <c r="AL121" s="133"/>
      <c r="AM121" s="133"/>
      <c r="AN121" s="133"/>
      <c r="AO121" s="133"/>
      <c r="AP121" s="141"/>
      <c r="AQ121" s="141"/>
      <c r="AR121" s="141"/>
      <c r="AS121" s="134"/>
      <c r="AT121" s="134"/>
      <c r="AU121" s="134"/>
      <c r="AV121" s="134"/>
      <c r="AW121" s="141"/>
      <c r="AX121" s="134"/>
      <c r="AY121" s="134"/>
      <c r="AZ121" s="141"/>
      <c r="BA121" s="134"/>
      <c r="BB121" s="138"/>
      <c r="BC121" s="133"/>
      <c r="BD121" s="141"/>
      <c r="BE121" s="143"/>
      <c r="BF121" s="138"/>
      <c r="BG121" s="144"/>
      <c r="BH121" s="144"/>
      <c r="BI121" s="140"/>
      <c r="BJ121" s="141"/>
      <c r="BK121" s="141"/>
      <c r="BL121" s="141"/>
      <c r="BM121" s="141"/>
      <c r="BN121" s="141"/>
      <c r="BO121" s="141"/>
      <c r="BP121" s="141"/>
      <c r="BQ121" s="141"/>
      <c r="BR121" s="141"/>
      <c r="BS121" s="141"/>
      <c r="BT121" s="141"/>
      <c r="BU121" s="141"/>
      <c r="BV121" s="141"/>
      <c r="BW121" s="141"/>
      <c r="BX121" s="141"/>
      <c r="BY121" s="141"/>
      <c r="BZ121" s="141"/>
      <c r="CA121" s="141"/>
      <c r="CB121" s="141"/>
    </row>
    <row r="122" spans="1:80">
      <c r="A122" s="133" t="s">
        <v>568</v>
      </c>
      <c r="B122" s="134" t="s">
        <v>626</v>
      </c>
      <c r="C122" s="135" t="s">
        <v>605</v>
      </c>
      <c r="D122" s="136">
        <v>0.64236111111111105</v>
      </c>
      <c r="E122" s="137" t="s">
        <v>104</v>
      </c>
      <c r="F122" s="138"/>
      <c r="G122" s="139">
        <v>17</v>
      </c>
      <c r="H122" s="140">
        <v>16.5</v>
      </c>
      <c r="I122" s="141"/>
      <c r="J122" s="141"/>
      <c r="K122" s="152" t="s">
        <v>588</v>
      </c>
      <c r="L122" s="141">
        <v>0</v>
      </c>
      <c r="M122" s="133" t="s">
        <v>583</v>
      </c>
      <c r="N122" s="141"/>
      <c r="O122" s="139">
        <v>0</v>
      </c>
      <c r="P122" s="133" t="s">
        <v>627</v>
      </c>
      <c r="Q122" s="146" t="s">
        <v>593</v>
      </c>
      <c r="R122" s="133" t="s">
        <v>285</v>
      </c>
      <c r="S122" s="133" t="s">
        <v>585</v>
      </c>
      <c r="T122" s="133" t="s">
        <v>600</v>
      </c>
      <c r="U122" s="133" t="s">
        <v>628</v>
      </c>
      <c r="V122" s="141"/>
      <c r="W122" s="141"/>
      <c r="X122" s="141" t="s">
        <v>295</v>
      </c>
      <c r="Y122" s="147">
        <v>8</v>
      </c>
      <c r="Z122" s="134">
        <v>0.7</v>
      </c>
      <c r="AA122" s="134">
        <v>3.5</v>
      </c>
      <c r="AB122" s="134">
        <v>4</v>
      </c>
      <c r="AC122" s="147">
        <v>10.1</v>
      </c>
      <c r="AD122" s="138"/>
      <c r="AE122" s="143"/>
      <c r="AF122" s="138"/>
      <c r="AG122" s="133" t="s">
        <v>614</v>
      </c>
      <c r="AH122" s="133" t="s">
        <v>611</v>
      </c>
      <c r="AI122" s="134">
        <v>2E-3</v>
      </c>
      <c r="AJ122" s="149">
        <v>0.16</v>
      </c>
      <c r="AK122" s="133">
        <v>0.08</v>
      </c>
      <c r="AL122" s="133" t="s">
        <v>585</v>
      </c>
      <c r="AM122" s="133" t="s">
        <v>594</v>
      </c>
      <c r="AN122" s="133" t="s">
        <v>600</v>
      </c>
      <c r="AO122" s="133" t="s">
        <v>586</v>
      </c>
      <c r="AP122" s="141"/>
      <c r="AQ122" s="141"/>
      <c r="AR122" s="141"/>
      <c r="AS122" s="134">
        <v>3.2</v>
      </c>
      <c r="AT122" s="149">
        <v>0.13</v>
      </c>
      <c r="AU122" s="149" t="s">
        <v>576</v>
      </c>
      <c r="AV122" s="134">
        <v>2.9</v>
      </c>
      <c r="AW122" s="141"/>
      <c r="AX122" s="149">
        <v>0.12</v>
      </c>
      <c r="AY122" s="134">
        <v>0.11</v>
      </c>
      <c r="AZ122" s="141"/>
      <c r="BA122" s="134">
        <v>16</v>
      </c>
      <c r="BB122" s="138"/>
      <c r="BC122" s="133">
        <v>7.0000000000000007E-2</v>
      </c>
      <c r="BD122" s="141"/>
      <c r="BE122" s="143"/>
      <c r="BF122" s="138"/>
      <c r="BG122" s="144"/>
      <c r="BH122" s="144"/>
      <c r="BI122" s="140"/>
      <c r="BJ122" s="141"/>
      <c r="BK122" s="141"/>
      <c r="BL122" s="141" t="s">
        <v>308</v>
      </c>
      <c r="BM122" s="141">
        <v>0.03</v>
      </c>
      <c r="BN122" s="141"/>
      <c r="BO122" s="141"/>
      <c r="BP122" s="141"/>
      <c r="BQ122" s="141"/>
      <c r="BR122" s="141"/>
      <c r="BS122" s="141"/>
      <c r="BT122" s="141"/>
      <c r="BU122" s="141"/>
      <c r="BV122" s="141"/>
      <c r="BW122" s="141"/>
      <c r="BX122" s="141"/>
      <c r="BY122" s="141"/>
      <c r="BZ122" s="141"/>
      <c r="CA122" s="141"/>
      <c r="CB122" s="141"/>
    </row>
    <row r="123" spans="1:80">
      <c r="A123" s="133" t="s">
        <v>568</v>
      </c>
      <c r="B123" s="134" t="s">
        <v>629</v>
      </c>
      <c r="C123" s="135" t="s">
        <v>592</v>
      </c>
      <c r="D123" s="136">
        <v>0.625</v>
      </c>
      <c r="E123" s="137" t="s">
        <v>104</v>
      </c>
      <c r="F123" s="138"/>
      <c r="G123" s="139">
        <v>26</v>
      </c>
      <c r="H123" s="140">
        <v>29</v>
      </c>
      <c r="I123" s="141"/>
      <c r="J123" s="141"/>
      <c r="K123" s="152" t="s">
        <v>588</v>
      </c>
      <c r="L123" s="141">
        <v>0</v>
      </c>
      <c r="M123" s="133" t="s">
        <v>583</v>
      </c>
      <c r="N123" s="141"/>
      <c r="O123" s="139">
        <v>0</v>
      </c>
      <c r="P123" s="133"/>
      <c r="Q123" s="146"/>
      <c r="R123" s="133"/>
      <c r="S123" s="133"/>
      <c r="T123" s="133"/>
      <c r="U123" s="133"/>
      <c r="V123" s="141"/>
      <c r="W123" s="141"/>
      <c r="X123" s="141"/>
      <c r="Y123" s="147">
        <v>10</v>
      </c>
      <c r="Z123" s="134">
        <v>4.4000000000000004</v>
      </c>
      <c r="AA123" s="134">
        <v>8.9</v>
      </c>
      <c r="AB123" s="134">
        <v>11</v>
      </c>
      <c r="AC123" s="147">
        <v>15.2</v>
      </c>
      <c r="AD123" s="138"/>
      <c r="AE123" s="143"/>
      <c r="AF123" s="138"/>
      <c r="AG123" s="133"/>
      <c r="AH123" s="133"/>
      <c r="AI123" s="134"/>
      <c r="AJ123" s="133"/>
      <c r="AK123" s="133"/>
      <c r="AL123" s="133"/>
      <c r="AM123" s="133"/>
      <c r="AN123" s="133"/>
      <c r="AO123" s="133"/>
      <c r="AP123" s="141"/>
      <c r="AQ123" s="141"/>
      <c r="AR123" s="141"/>
      <c r="AS123" s="134"/>
      <c r="AT123" s="134"/>
      <c r="AU123" s="134"/>
      <c r="AV123" s="134"/>
      <c r="AW123" s="141"/>
      <c r="AX123" s="134"/>
      <c r="AY123" s="134"/>
      <c r="AZ123" s="141"/>
      <c r="BA123" s="134"/>
      <c r="BB123" s="138"/>
      <c r="BC123" s="133"/>
      <c r="BD123" s="141"/>
      <c r="BE123" s="143"/>
      <c r="BF123" s="138"/>
      <c r="BG123" s="144"/>
      <c r="BH123" s="144"/>
      <c r="BI123" s="140"/>
      <c r="BJ123" s="141"/>
      <c r="BK123" s="141"/>
      <c r="BL123" s="141"/>
      <c r="BM123" s="141"/>
      <c r="BN123" s="141"/>
      <c r="BO123" s="141"/>
      <c r="BP123" s="141"/>
      <c r="BQ123" s="141"/>
      <c r="BR123" s="141"/>
      <c r="BS123" s="141"/>
      <c r="BT123" s="141"/>
      <c r="BU123" s="141"/>
      <c r="BV123" s="141"/>
      <c r="BW123" s="141"/>
      <c r="BX123" s="141"/>
      <c r="BY123" s="141"/>
      <c r="BZ123" s="141"/>
      <c r="CA123" s="141"/>
      <c r="CB123" s="141"/>
    </row>
    <row r="124" spans="1:80">
      <c r="A124" s="133" t="s">
        <v>568</v>
      </c>
      <c r="B124" s="134" t="s">
        <v>629</v>
      </c>
      <c r="C124" s="135" t="s">
        <v>599</v>
      </c>
      <c r="D124" s="136">
        <v>0.54513888888888895</v>
      </c>
      <c r="E124" s="137" t="s">
        <v>99</v>
      </c>
      <c r="F124" s="138"/>
      <c r="G124" s="139">
        <v>26</v>
      </c>
      <c r="H124" s="140">
        <v>24</v>
      </c>
      <c r="I124" s="141"/>
      <c r="J124" s="141"/>
      <c r="K124" s="152" t="s">
        <v>588</v>
      </c>
      <c r="L124" s="141">
        <v>0</v>
      </c>
      <c r="M124" s="133" t="s">
        <v>583</v>
      </c>
      <c r="N124" s="141"/>
      <c r="O124" s="139">
        <v>0</v>
      </c>
      <c r="P124" s="133" t="s">
        <v>584</v>
      </c>
      <c r="Q124" s="146" t="s">
        <v>106</v>
      </c>
      <c r="R124" s="133" t="s">
        <v>600</v>
      </c>
      <c r="S124" s="133" t="s">
        <v>114</v>
      </c>
      <c r="T124" s="133" t="s">
        <v>107</v>
      </c>
      <c r="U124" s="133" t="s">
        <v>110</v>
      </c>
      <c r="V124" s="141"/>
      <c r="W124" s="141"/>
      <c r="X124" s="141" t="s">
        <v>295</v>
      </c>
      <c r="Y124" s="147">
        <v>8.6</v>
      </c>
      <c r="Z124" s="147">
        <v>2</v>
      </c>
      <c r="AA124" s="134">
        <v>4.9000000000000004</v>
      </c>
      <c r="AB124" s="134">
        <v>12</v>
      </c>
      <c r="AC124" s="147">
        <v>10.1</v>
      </c>
      <c r="AD124" s="138"/>
      <c r="AE124" s="143"/>
      <c r="AF124" s="138"/>
      <c r="AG124" s="133" t="s">
        <v>614</v>
      </c>
      <c r="AH124" s="133" t="s">
        <v>109</v>
      </c>
      <c r="AI124" s="134">
        <v>1.7999999999999999E-2</v>
      </c>
      <c r="AJ124" s="133">
        <v>0.04</v>
      </c>
      <c r="AK124" s="133" t="s">
        <v>611</v>
      </c>
      <c r="AL124" s="133" t="s">
        <v>585</v>
      </c>
      <c r="AM124" s="133" t="s">
        <v>299</v>
      </c>
      <c r="AN124" s="133" t="s">
        <v>600</v>
      </c>
      <c r="AO124" s="133" t="s">
        <v>208</v>
      </c>
      <c r="AP124" s="141"/>
      <c r="AQ124" s="141"/>
      <c r="AR124" s="141"/>
      <c r="AS124" s="134">
        <v>2.2000000000000002</v>
      </c>
      <c r="AT124" s="149" t="s">
        <v>575</v>
      </c>
      <c r="AU124" s="134" t="s">
        <v>576</v>
      </c>
      <c r="AV124" s="134">
        <v>1.9</v>
      </c>
      <c r="AW124" s="141"/>
      <c r="AX124" s="134">
        <v>0.32</v>
      </c>
      <c r="AY124" s="134">
        <v>0.27</v>
      </c>
      <c r="AZ124" s="141"/>
      <c r="BA124" s="134">
        <v>15</v>
      </c>
      <c r="BB124" s="138"/>
      <c r="BC124" s="133">
        <v>0.03</v>
      </c>
      <c r="BD124" s="141"/>
      <c r="BE124" s="143"/>
      <c r="BF124" s="138"/>
      <c r="BG124" s="144"/>
      <c r="BH124" s="144"/>
      <c r="BI124" s="140"/>
      <c r="BJ124" s="141"/>
      <c r="BK124" s="141"/>
      <c r="BL124" s="141" t="s">
        <v>308</v>
      </c>
      <c r="BM124" s="141">
        <v>0.06</v>
      </c>
      <c r="BN124" s="141"/>
      <c r="BO124" s="141"/>
      <c r="BP124" s="141"/>
      <c r="BQ124" s="141"/>
      <c r="BR124" s="141"/>
      <c r="BS124" s="141"/>
      <c r="BT124" s="141"/>
      <c r="BU124" s="141"/>
      <c r="BV124" s="141"/>
      <c r="BW124" s="141"/>
      <c r="BX124" s="141"/>
      <c r="BY124" s="141"/>
      <c r="BZ124" s="141"/>
      <c r="CA124" s="141"/>
      <c r="CB124" s="141"/>
    </row>
    <row r="125" spans="1:80">
      <c r="A125" s="133" t="s">
        <v>568</v>
      </c>
      <c r="B125" s="134" t="s">
        <v>629</v>
      </c>
      <c r="C125" s="135" t="s">
        <v>603</v>
      </c>
      <c r="D125" s="136">
        <v>0.59722222222222221</v>
      </c>
      <c r="E125" s="137" t="s">
        <v>104</v>
      </c>
      <c r="F125" s="138"/>
      <c r="G125" s="139">
        <v>12</v>
      </c>
      <c r="H125" s="140">
        <v>9.5</v>
      </c>
      <c r="I125" s="141"/>
      <c r="J125" s="141"/>
      <c r="K125" s="152" t="s">
        <v>588</v>
      </c>
      <c r="L125" s="141">
        <v>0</v>
      </c>
      <c r="M125" s="133" t="s">
        <v>583</v>
      </c>
      <c r="N125" s="141"/>
      <c r="O125" s="139">
        <v>0</v>
      </c>
      <c r="P125" s="133"/>
      <c r="Q125" s="146"/>
      <c r="R125" s="133"/>
      <c r="S125" s="133"/>
      <c r="T125" s="133"/>
      <c r="U125" s="133"/>
      <c r="V125" s="141"/>
      <c r="W125" s="141"/>
      <c r="X125" s="141"/>
      <c r="Y125" s="147">
        <v>8.1</v>
      </c>
      <c r="Z125" s="134">
        <v>1.3</v>
      </c>
      <c r="AA125" s="134">
        <v>2.9</v>
      </c>
      <c r="AB125" s="134">
        <v>1</v>
      </c>
      <c r="AC125" s="147">
        <v>11.4</v>
      </c>
      <c r="AD125" s="138"/>
      <c r="AE125" s="143"/>
      <c r="AF125" s="138"/>
      <c r="AG125" s="133"/>
      <c r="AH125" s="133"/>
      <c r="AI125" s="134"/>
      <c r="AJ125" s="133"/>
      <c r="AK125" s="133"/>
      <c r="AL125" s="133"/>
      <c r="AM125" s="133"/>
      <c r="AN125" s="133"/>
      <c r="AO125" s="133"/>
      <c r="AP125" s="141"/>
      <c r="AQ125" s="141"/>
      <c r="AR125" s="141"/>
      <c r="AS125" s="134"/>
      <c r="AT125" s="134"/>
      <c r="AU125" s="134"/>
      <c r="AV125" s="147"/>
      <c r="AW125" s="141"/>
      <c r="AX125" s="134"/>
      <c r="AY125" s="134"/>
      <c r="AZ125" s="141"/>
      <c r="BA125" s="134"/>
      <c r="BB125" s="138"/>
      <c r="BC125" s="133"/>
      <c r="BD125" s="141"/>
      <c r="BE125" s="143"/>
      <c r="BF125" s="138"/>
      <c r="BG125" s="144"/>
      <c r="BH125" s="144"/>
      <c r="BI125" s="140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  <c r="BY125" s="141"/>
      <c r="BZ125" s="141"/>
      <c r="CA125" s="141"/>
      <c r="CB125" s="141"/>
    </row>
    <row r="126" spans="1:80">
      <c r="A126" s="133" t="s">
        <v>568</v>
      </c>
      <c r="B126" s="134" t="s">
        <v>629</v>
      </c>
      <c r="C126" s="135" t="s">
        <v>605</v>
      </c>
      <c r="D126" s="136">
        <v>0.67013888888888884</v>
      </c>
      <c r="E126" s="137" t="s">
        <v>104</v>
      </c>
      <c r="F126" s="138"/>
      <c r="G126" s="139">
        <v>17</v>
      </c>
      <c r="H126" s="140">
        <v>14.5</v>
      </c>
      <c r="I126" s="141"/>
      <c r="J126" s="141"/>
      <c r="K126" s="152" t="s">
        <v>588</v>
      </c>
      <c r="L126" s="141">
        <v>0</v>
      </c>
      <c r="M126" s="133" t="s">
        <v>583</v>
      </c>
      <c r="N126" s="141"/>
      <c r="O126" s="139">
        <v>0</v>
      </c>
      <c r="P126" s="133" t="s">
        <v>584</v>
      </c>
      <c r="Q126" s="146" t="s">
        <v>106</v>
      </c>
      <c r="R126" s="133" t="s">
        <v>107</v>
      </c>
      <c r="S126" s="133" t="s">
        <v>114</v>
      </c>
      <c r="T126" s="133" t="s">
        <v>107</v>
      </c>
      <c r="U126" s="133" t="s">
        <v>110</v>
      </c>
      <c r="V126" s="141"/>
      <c r="W126" s="141"/>
      <c r="X126" s="141" t="s">
        <v>295</v>
      </c>
      <c r="Y126" s="147">
        <v>8.1</v>
      </c>
      <c r="Z126" s="134">
        <v>1.8</v>
      </c>
      <c r="AA126" s="134">
        <v>3.4</v>
      </c>
      <c r="AB126" s="134">
        <v>5</v>
      </c>
      <c r="AC126" s="147">
        <v>10.6</v>
      </c>
      <c r="AD126" s="138"/>
      <c r="AE126" s="143"/>
      <c r="AF126" s="138"/>
      <c r="AG126" s="133" t="s">
        <v>614</v>
      </c>
      <c r="AH126" s="133" t="s">
        <v>109</v>
      </c>
      <c r="AI126" s="134">
        <v>2E-3</v>
      </c>
      <c r="AJ126" s="133">
        <v>7.0000000000000007E-2</v>
      </c>
      <c r="AK126" s="133" t="s">
        <v>302</v>
      </c>
      <c r="AL126" s="133" t="s">
        <v>585</v>
      </c>
      <c r="AM126" s="133" t="s">
        <v>594</v>
      </c>
      <c r="AN126" s="133" t="s">
        <v>600</v>
      </c>
      <c r="AO126" s="133" t="s">
        <v>208</v>
      </c>
      <c r="AP126" s="141"/>
      <c r="AQ126" s="141"/>
      <c r="AR126" s="141"/>
      <c r="AS126" s="134">
        <v>2.2999999999999998</v>
      </c>
      <c r="AT126" s="134">
        <v>0.15</v>
      </c>
      <c r="AU126" s="134" t="s">
        <v>576</v>
      </c>
      <c r="AV126" s="147">
        <v>2.2000000000000002</v>
      </c>
      <c r="AW126" s="141"/>
      <c r="AX126" s="134">
        <v>0.25</v>
      </c>
      <c r="AY126" s="134">
        <v>0.21</v>
      </c>
      <c r="AZ126" s="141"/>
      <c r="BA126" s="134">
        <v>21</v>
      </c>
      <c r="BB126" s="138"/>
      <c r="BC126" s="133" t="s">
        <v>311</v>
      </c>
      <c r="BD126" s="141"/>
      <c r="BE126" s="143"/>
      <c r="BF126" s="138"/>
      <c r="BG126" s="144"/>
      <c r="BH126" s="144"/>
      <c r="BI126" s="140"/>
      <c r="BJ126" s="141"/>
      <c r="BK126" s="141"/>
      <c r="BL126" s="141" t="s">
        <v>308</v>
      </c>
      <c r="BM126" s="141">
        <v>0.04</v>
      </c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  <c r="BY126" s="141"/>
      <c r="BZ126" s="141"/>
      <c r="CA126" s="141"/>
      <c r="CB126" s="141"/>
    </row>
    <row r="127" spans="1:80">
      <c r="A127" s="133" t="s">
        <v>568</v>
      </c>
      <c r="B127" s="134" t="s">
        <v>630</v>
      </c>
      <c r="C127" s="135" t="s">
        <v>592</v>
      </c>
      <c r="D127" s="136">
        <v>0.44791666666666669</v>
      </c>
      <c r="E127" s="137" t="s">
        <v>104</v>
      </c>
      <c r="F127" s="138"/>
      <c r="G127" s="139">
        <v>27</v>
      </c>
      <c r="H127" s="140">
        <v>20.5</v>
      </c>
      <c r="I127" s="141"/>
      <c r="J127" s="141"/>
      <c r="K127" s="152" t="s">
        <v>588</v>
      </c>
      <c r="L127" s="141">
        <v>0</v>
      </c>
      <c r="M127" s="133" t="s">
        <v>583</v>
      </c>
      <c r="N127" s="141"/>
      <c r="O127" s="139">
        <v>0</v>
      </c>
      <c r="P127" s="133"/>
      <c r="Q127" s="146"/>
      <c r="R127" s="133"/>
      <c r="S127" s="133"/>
      <c r="T127" s="133"/>
      <c r="U127" s="133"/>
      <c r="V127" s="141"/>
      <c r="W127" s="141"/>
      <c r="X127" s="141"/>
      <c r="Y127" s="147">
        <v>8.1999999999999993</v>
      </c>
      <c r="Z127" s="147">
        <v>1.2</v>
      </c>
      <c r="AA127" s="134">
        <v>4.2</v>
      </c>
      <c r="AB127" s="134">
        <v>2</v>
      </c>
      <c r="AC127" s="147">
        <v>8.4</v>
      </c>
      <c r="AD127" s="138"/>
      <c r="AE127" s="143"/>
      <c r="AF127" s="138"/>
      <c r="AG127" s="133"/>
      <c r="AH127" s="133"/>
      <c r="AI127" s="134"/>
      <c r="AJ127" s="133"/>
      <c r="AK127" s="133"/>
      <c r="AL127" s="133"/>
      <c r="AM127" s="149"/>
      <c r="AN127" s="133"/>
      <c r="AO127" s="133"/>
      <c r="AP127" s="141"/>
      <c r="AQ127" s="141"/>
      <c r="AR127" s="141"/>
      <c r="AS127" s="134"/>
      <c r="AT127" s="134"/>
      <c r="AU127" s="134"/>
      <c r="AV127" s="134"/>
      <c r="AW127" s="141"/>
      <c r="AX127" s="134"/>
      <c r="AY127" s="134"/>
      <c r="AZ127" s="141"/>
      <c r="BA127" s="134"/>
      <c r="BB127" s="138"/>
      <c r="BC127" s="133"/>
      <c r="BD127" s="141"/>
      <c r="BE127" s="143"/>
      <c r="BF127" s="138"/>
      <c r="BG127" s="144"/>
      <c r="BH127" s="144"/>
      <c r="BI127" s="140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BY127" s="141"/>
      <c r="BZ127" s="141"/>
      <c r="CA127" s="141"/>
      <c r="CB127" s="141"/>
    </row>
    <row r="128" spans="1:80">
      <c r="A128" s="133" t="s">
        <v>568</v>
      </c>
      <c r="B128" s="134" t="s">
        <v>630</v>
      </c>
      <c r="C128" s="135" t="s">
        <v>599</v>
      </c>
      <c r="D128" s="136">
        <v>0.45833333333333331</v>
      </c>
      <c r="E128" s="137" t="s">
        <v>99</v>
      </c>
      <c r="F128" s="138"/>
      <c r="G128" s="139">
        <v>26</v>
      </c>
      <c r="H128" s="140">
        <v>21.5</v>
      </c>
      <c r="I128" s="141"/>
      <c r="J128" s="141"/>
      <c r="K128" s="152" t="s">
        <v>588</v>
      </c>
      <c r="L128" s="141">
        <v>0</v>
      </c>
      <c r="M128" s="133" t="s">
        <v>583</v>
      </c>
      <c r="N128" s="141"/>
      <c r="O128" s="139">
        <v>0</v>
      </c>
      <c r="P128" s="133" t="s">
        <v>584</v>
      </c>
      <c r="Q128" s="146" t="s">
        <v>593</v>
      </c>
      <c r="R128" s="133" t="s">
        <v>600</v>
      </c>
      <c r="S128" s="133" t="s">
        <v>585</v>
      </c>
      <c r="T128" s="133" t="s">
        <v>600</v>
      </c>
      <c r="U128" s="133" t="s">
        <v>628</v>
      </c>
      <c r="V128" s="141"/>
      <c r="W128" s="141"/>
      <c r="X128" s="141"/>
      <c r="Y128" s="147">
        <v>8</v>
      </c>
      <c r="Z128" s="134">
        <v>0.7</v>
      </c>
      <c r="AA128" s="134">
        <v>2.9</v>
      </c>
      <c r="AB128" s="134">
        <v>4</v>
      </c>
      <c r="AC128" s="147">
        <v>8.3000000000000007</v>
      </c>
      <c r="AD128" s="138"/>
      <c r="AE128" s="143"/>
      <c r="AF128" s="138"/>
      <c r="AG128" s="133" t="s">
        <v>614</v>
      </c>
      <c r="AH128" s="133" t="s">
        <v>611</v>
      </c>
      <c r="AI128" s="134">
        <v>2E-3</v>
      </c>
      <c r="AJ128" s="133">
        <v>0.09</v>
      </c>
      <c r="AK128" s="133">
        <v>0.04</v>
      </c>
      <c r="AL128" s="133" t="s">
        <v>585</v>
      </c>
      <c r="AM128" s="133" t="s">
        <v>594</v>
      </c>
      <c r="AN128" s="133" t="s">
        <v>285</v>
      </c>
      <c r="AO128" s="133" t="s">
        <v>586</v>
      </c>
      <c r="AP128" s="141"/>
      <c r="AQ128" s="141"/>
      <c r="AR128" s="141"/>
      <c r="AS128" s="134">
        <v>4.2</v>
      </c>
      <c r="AT128" s="134">
        <v>0.15</v>
      </c>
      <c r="AU128" s="134">
        <v>0.11</v>
      </c>
      <c r="AV128" s="147">
        <v>3.9</v>
      </c>
      <c r="AW128" s="141"/>
      <c r="AX128" s="134">
        <v>0.17</v>
      </c>
      <c r="AY128" s="134">
        <v>0.16</v>
      </c>
      <c r="AZ128" s="141"/>
      <c r="BA128" s="134">
        <v>13</v>
      </c>
      <c r="BB128" s="138"/>
      <c r="BC128" s="133">
        <v>0.03</v>
      </c>
      <c r="BD128" s="141"/>
      <c r="BE128" s="143"/>
      <c r="BF128" s="138"/>
      <c r="BG128" s="144"/>
      <c r="BH128" s="144"/>
      <c r="BI128" s="140"/>
      <c r="BJ128" s="141"/>
      <c r="BK128" s="141"/>
      <c r="BL128" s="141" t="s">
        <v>308</v>
      </c>
      <c r="BM128" s="141">
        <v>0.03</v>
      </c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  <c r="BY128" s="141"/>
      <c r="BZ128" s="141"/>
      <c r="CA128" s="141"/>
      <c r="CB128" s="141"/>
    </row>
    <row r="129" spans="1:80">
      <c r="A129" s="133" t="s">
        <v>568</v>
      </c>
      <c r="B129" s="134" t="s">
        <v>630</v>
      </c>
      <c r="C129" s="135" t="s">
        <v>603</v>
      </c>
      <c r="D129" s="136">
        <v>0.4513888888888889</v>
      </c>
      <c r="E129" s="137" t="s">
        <v>104</v>
      </c>
      <c r="F129" s="138"/>
      <c r="G129" s="139">
        <v>11</v>
      </c>
      <c r="H129" s="140">
        <v>11</v>
      </c>
      <c r="I129" s="141"/>
      <c r="J129" s="141"/>
      <c r="K129" s="152" t="s">
        <v>588</v>
      </c>
      <c r="L129" s="141">
        <v>0</v>
      </c>
      <c r="M129" s="133" t="s">
        <v>583</v>
      </c>
      <c r="N129" s="141"/>
      <c r="O129" s="139">
        <v>0</v>
      </c>
      <c r="P129" s="133"/>
      <c r="Q129" s="146"/>
      <c r="R129" s="133"/>
      <c r="S129" s="133"/>
      <c r="T129" s="133"/>
      <c r="U129" s="133"/>
      <c r="V129" s="141"/>
      <c r="W129" s="141"/>
      <c r="X129" s="141"/>
      <c r="Y129" s="147">
        <v>8.1999999999999993</v>
      </c>
      <c r="Z129" s="134">
        <v>0.6</v>
      </c>
      <c r="AA129" s="134">
        <v>2.1</v>
      </c>
      <c r="AB129" s="134">
        <v>1</v>
      </c>
      <c r="AC129" s="147">
        <v>10.5</v>
      </c>
      <c r="AD129" s="138"/>
      <c r="AE129" s="143"/>
      <c r="AF129" s="138"/>
      <c r="AG129" s="133"/>
      <c r="AH129" s="133"/>
      <c r="AI129" s="134"/>
      <c r="AJ129" s="133"/>
      <c r="AK129" s="133"/>
      <c r="AL129" s="133"/>
      <c r="AM129" s="133"/>
      <c r="AN129" s="133"/>
      <c r="AO129" s="133"/>
      <c r="AP129" s="141"/>
      <c r="AQ129" s="141"/>
      <c r="AR129" s="141"/>
      <c r="AS129" s="134"/>
      <c r="AT129" s="134"/>
      <c r="AU129" s="134"/>
      <c r="AV129" s="134"/>
      <c r="AW129" s="141"/>
      <c r="AX129" s="134"/>
      <c r="AY129" s="134"/>
      <c r="AZ129" s="141"/>
      <c r="BA129" s="134"/>
      <c r="BB129" s="138"/>
      <c r="BC129" s="133"/>
      <c r="BD129" s="141"/>
      <c r="BE129" s="143"/>
      <c r="BF129" s="138"/>
      <c r="BG129" s="144"/>
      <c r="BH129" s="144"/>
      <c r="BI129" s="140"/>
      <c r="BJ129" s="141"/>
      <c r="BK129" s="141"/>
      <c r="BL129" s="141"/>
      <c r="BM129" s="141"/>
      <c r="BN129" s="141"/>
      <c r="BO129" s="141"/>
      <c r="BP129" s="141"/>
      <c r="BQ129" s="141"/>
      <c r="BR129" s="141"/>
      <c r="BS129" s="141"/>
      <c r="BT129" s="141"/>
      <c r="BU129" s="141"/>
      <c r="BV129" s="141"/>
      <c r="BW129" s="141"/>
      <c r="BX129" s="141"/>
      <c r="BY129" s="141"/>
      <c r="BZ129" s="141"/>
      <c r="CA129" s="141"/>
      <c r="CB129" s="141"/>
    </row>
    <row r="130" spans="1:80">
      <c r="A130" s="133" t="s">
        <v>568</v>
      </c>
      <c r="B130" s="134" t="s">
        <v>630</v>
      </c>
      <c r="C130" s="135" t="s">
        <v>605</v>
      </c>
      <c r="D130" s="136">
        <v>0.4375</v>
      </c>
      <c r="E130" s="137" t="s">
        <v>104</v>
      </c>
      <c r="F130" s="138"/>
      <c r="G130" s="139">
        <v>11</v>
      </c>
      <c r="H130" s="140">
        <v>13</v>
      </c>
      <c r="I130" s="141"/>
      <c r="J130" s="141"/>
      <c r="K130" s="152" t="s">
        <v>588</v>
      </c>
      <c r="L130" s="141">
        <v>0</v>
      </c>
      <c r="M130" s="133" t="s">
        <v>583</v>
      </c>
      <c r="N130" s="141"/>
      <c r="O130" s="139">
        <v>0</v>
      </c>
      <c r="P130" s="133" t="s">
        <v>584</v>
      </c>
      <c r="Q130" s="146" t="s">
        <v>593</v>
      </c>
      <c r="R130" s="133" t="s">
        <v>600</v>
      </c>
      <c r="S130" s="133" t="s">
        <v>114</v>
      </c>
      <c r="T130" s="133" t="s">
        <v>107</v>
      </c>
      <c r="U130" s="133" t="s">
        <v>110</v>
      </c>
      <c r="V130" s="141"/>
      <c r="W130" s="141"/>
      <c r="X130" s="141" t="s">
        <v>295</v>
      </c>
      <c r="Y130" s="147">
        <v>7.5</v>
      </c>
      <c r="Z130" s="147">
        <v>0.6</v>
      </c>
      <c r="AA130" s="147">
        <v>2.8</v>
      </c>
      <c r="AB130" s="134">
        <v>3</v>
      </c>
      <c r="AC130" s="147">
        <v>10.3</v>
      </c>
      <c r="AD130" s="138"/>
      <c r="AE130" s="143"/>
      <c r="AF130" s="138"/>
      <c r="AG130" s="133" t="s">
        <v>614</v>
      </c>
      <c r="AH130" s="133" t="s">
        <v>611</v>
      </c>
      <c r="AI130" s="134">
        <v>2E-3</v>
      </c>
      <c r="AJ130" s="133">
        <v>0.18</v>
      </c>
      <c r="AK130" s="133">
        <v>0.08</v>
      </c>
      <c r="AL130" s="133" t="s">
        <v>585</v>
      </c>
      <c r="AM130" s="133" t="s">
        <v>594</v>
      </c>
      <c r="AN130" s="133" t="s">
        <v>600</v>
      </c>
      <c r="AO130" s="133" t="s">
        <v>586</v>
      </c>
      <c r="AP130" s="141"/>
      <c r="AQ130" s="141"/>
      <c r="AR130" s="141"/>
      <c r="AS130" s="134">
        <v>4.0999999999999996</v>
      </c>
      <c r="AT130" s="149">
        <v>0.8</v>
      </c>
      <c r="AU130" s="134">
        <v>0.06</v>
      </c>
      <c r="AV130" s="134">
        <v>3.2</v>
      </c>
      <c r="AW130" s="141"/>
      <c r="AX130" s="134">
        <v>8.7999999999999995E-2</v>
      </c>
      <c r="AY130" s="149">
        <v>8.5000000000000006E-2</v>
      </c>
      <c r="AZ130" s="141"/>
      <c r="BA130" s="134">
        <v>18</v>
      </c>
      <c r="BB130" s="138"/>
      <c r="BC130" s="133" t="s">
        <v>601</v>
      </c>
      <c r="BD130" s="141"/>
      <c r="BE130" s="143"/>
      <c r="BF130" s="138"/>
      <c r="BG130" s="144"/>
      <c r="BH130" s="144"/>
      <c r="BI130" s="140"/>
      <c r="BJ130" s="141"/>
      <c r="BK130" s="141"/>
      <c r="BL130" s="141" t="s">
        <v>308</v>
      </c>
      <c r="BM130" s="141">
        <v>0.04</v>
      </c>
      <c r="BN130" s="141"/>
      <c r="BO130" s="141"/>
      <c r="BP130" s="141"/>
      <c r="BQ130" s="141"/>
      <c r="BR130" s="141"/>
      <c r="BS130" s="141"/>
      <c r="BT130" s="141"/>
      <c r="BU130" s="141"/>
      <c r="BV130" s="141"/>
      <c r="BW130" s="141"/>
      <c r="BX130" s="141"/>
      <c r="BY130" s="141"/>
      <c r="BZ130" s="141"/>
      <c r="CA130" s="141"/>
      <c r="CB130" s="141"/>
    </row>
    <row r="131" spans="1:80">
      <c r="A131" s="133" t="s">
        <v>568</v>
      </c>
      <c r="B131" s="134" t="s">
        <v>631</v>
      </c>
      <c r="C131" s="135" t="s">
        <v>592</v>
      </c>
      <c r="D131" s="136">
        <v>0.50694444444444442</v>
      </c>
      <c r="E131" s="137" t="s">
        <v>99</v>
      </c>
      <c r="F131" s="138"/>
      <c r="G131" s="139">
        <v>27</v>
      </c>
      <c r="H131" s="140">
        <v>26</v>
      </c>
      <c r="I131" s="141"/>
      <c r="J131" s="141"/>
      <c r="K131" s="152" t="s">
        <v>588</v>
      </c>
      <c r="L131" s="141">
        <v>0</v>
      </c>
      <c r="M131" s="133" t="s">
        <v>583</v>
      </c>
      <c r="N131" s="141"/>
      <c r="O131" s="139">
        <v>0</v>
      </c>
      <c r="P131" s="133"/>
      <c r="Q131" s="146"/>
      <c r="R131" s="133"/>
      <c r="S131" s="133"/>
      <c r="T131" s="133"/>
      <c r="U131" s="133"/>
      <c r="V131" s="141"/>
      <c r="W131" s="141"/>
      <c r="X131" s="141"/>
      <c r="Y131" s="147">
        <v>8</v>
      </c>
      <c r="Z131" s="134">
        <v>1.4</v>
      </c>
      <c r="AA131" s="134">
        <v>4.5</v>
      </c>
      <c r="AB131" s="134">
        <v>5</v>
      </c>
      <c r="AC131" s="147">
        <v>9.4</v>
      </c>
      <c r="AD131" s="138"/>
      <c r="AE131" s="143"/>
      <c r="AF131" s="138"/>
      <c r="AG131" s="133"/>
      <c r="AH131" s="133"/>
      <c r="AI131" s="134"/>
      <c r="AJ131" s="133"/>
      <c r="AK131" s="133"/>
      <c r="AL131" s="133"/>
      <c r="AM131" s="133"/>
      <c r="AN131" s="133"/>
      <c r="AO131" s="133"/>
      <c r="AP131" s="141"/>
      <c r="AQ131" s="141"/>
      <c r="AR131" s="141"/>
      <c r="AS131" s="134"/>
      <c r="AT131" s="134"/>
      <c r="AU131" s="134"/>
      <c r="AV131" s="134"/>
      <c r="AW131" s="141"/>
      <c r="AX131" s="134"/>
      <c r="AY131" s="134"/>
      <c r="AZ131" s="141"/>
      <c r="BA131" s="134"/>
      <c r="BB131" s="138"/>
      <c r="BC131" s="133"/>
      <c r="BD131" s="141"/>
      <c r="BE131" s="143"/>
      <c r="BF131" s="138"/>
      <c r="BG131" s="144"/>
      <c r="BH131" s="144"/>
      <c r="BI131" s="140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  <c r="BY131" s="141"/>
      <c r="BZ131" s="141"/>
      <c r="CA131" s="141"/>
      <c r="CB131" s="141"/>
    </row>
    <row r="132" spans="1:80">
      <c r="A132" s="133" t="s">
        <v>568</v>
      </c>
      <c r="B132" s="134" t="s">
        <v>631</v>
      </c>
      <c r="C132" s="135" t="s">
        <v>599</v>
      </c>
      <c r="D132" s="136">
        <v>0.58680555555555558</v>
      </c>
      <c r="E132" s="137" t="s">
        <v>99</v>
      </c>
      <c r="F132" s="138"/>
      <c r="G132" s="139">
        <v>26</v>
      </c>
      <c r="H132" s="140">
        <v>23</v>
      </c>
      <c r="I132" s="141"/>
      <c r="J132" s="141"/>
      <c r="K132" s="152" t="s">
        <v>588</v>
      </c>
      <c r="L132" s="141">
        <v>0</v>
      </c>
      <c r="M132" s="133" t="s">
        <v>583</v>
      </c>
      <c r="N132" s="141"/>
      <c r="O132" s="139">
        <v>0</v>
      </c>
      <c r="P132" s="133" t="s">
        <v>584</v>
      </c>
      <c r="Q132" s="146" t="s">
        <v>106</v>
      </c>
      <c r="R132" s="133" t="s">
        <v>107</v>
      </c>
      <c r="S132" s="133" t="s">
        <v>114</v>
      </c>
      <c r="T132" s="133" t="s">
        <v>107</v>
      </c>
      <c r="U132" s="133" t="s">
        <v>110</v>
      </c>
      <c r="V132" s="141"/>
      <c r="W132" s="141"/>
      <c r="X132" s="141" t="s">
        <v>295</v>
      </c>
      <c r="Y132" s="147">
        <v>7.8</v>
      </c>
      <c r="Z132" s="134">
        <v>0.6</v>
      </c>
      <c r="AA132" s="134">
        <v>4.0999999999999996</v>
      </c>
      <c r="AB132" s="134">
        <v>3</v>
      </c>
      <c r="AC132" s="147">
        <v>7.9</v>
      </c>
      <c r="AD132" s="138"/>
      <c r="AE132" s="143"/>
      <c r="AF132" s="138"/>
      <c r="AG132" s="133" t="s">
        <v>614</v>
      </c>
      <c r="AH132" s="133" t="s">
        <v>109</v>
      </c>
      <c r="AI132" s="134">
        <v>3.0000000000000001E-3</v>
      </c>
      <c r="AJ132" s="133">
        <v>7.0000000000000007E-2</v>
      </c>
      <c r="AK132" s="133">
        <v>0.01</v>
      </c>
      <c r="AL132" s="133" t="s">
        <v>585</v>
      </c>
      <c r="AM132" s="149" t="s">
        <v>299</v>
      </c>
      <c r="AN132" s="133" t="s">
        <v>600</v>
      </c>
      <c r="AO132" s="133" t="s">
        <v>586</v>
      </c>
      <c r="AP132" s="141"/>
      <c r="AQ132" s="141"/>
      <c r="AR132" s="141"/>
      <c r="AS132" s="147">
        <v>3</v>
      </c>
      <c r="AT132" s="149" t="s">
        <v>575</v>
      </c>
      <c r="AU132" s="134" t="s">
        <v>632</v>
      </c>
      <c r="AV132" s="147">
        <v>2.7</v>
      </c>
      <c r="AW132" s="141"/>
      <c r="AX132" s="149">
        <v>0.18</v>
      </c>
      <c r="AY132" s="134">
        <v>0.18</v>
      </c>
      <c r="AZ132" s="141"/>
      <c r="BA132" s="134">
        <v>17</v>
      </c>
      <c r="BB132" s="138"/>
      <c r="BC132" s="133">
        <v>0.03</v>
      </c>
      <c r="BD132" s="141"/>
      <c r="BE132" s="143"/>
      <c r="BF132" s="138"/>
      <c r="BG132" s="144"/>
      <c r="BH132" s="144"/>
      <c r="BI132" s="140"/>
      <c r="BJ132" s="141"/>
      <c r="BK132" s="141"/>
      <c r="BL132" s="141" t="s">
        <v>308</v>
      </c>
      <c r="BM132" s="141">
        <v>0.02</v>
      </c>
      <c r="BN132" s="141"/>
      <c r="BO132" s="141"/>
      <c r="BP132" s="141"/>
      <c r="BQ132" s="141"/>
      <c r="BR132" s="141"/>
      <c r="BS132" s="141"/>
      <c r="BT132" s="141"/>
      <c r="BU132" s="141"/>
      <c r="BV132" s="141"/>
      <c r="BW132" s="141"/>
      <c r="BX132" s="141"/>
      <c r="BY132" s="141"/>
      <c r="BZ132" s="141"/>
      <c r="CA132" s="141"/>
      <c r="CB132" s="141"/>
    </row>
    <row r="133" spans="1:80">
      <c r="A133" s="133" t="s">
        <v>568</v>
      </c>
      <c r="B133" s="134" t="s">
        <v>631</v>
      </c>
      <c r="C133" s="135" t="s">
        <v>603</v>
      </c>
      <c r="D133" s="136">
        <v>0.51388888888888895</v>
      </c>
      <c r="E133" s="137" t="s">
        <v>104</v>
      </c>
      <c r="F133" s="138"/>
      <c r="G133" s="139">
        <v>13</v>
      </c>
      <c r="H133" s="140">
        <v>13</v>
      </c>
      <c r="I133" s="141"/>
      <c r="J133" s="141"/>
      <c r="K133" s="152" t="s">
        <v>588</v>
      </c>
      <c r="L133" s="141">
        <v>0</v>
      </c>
      <c r="M133" s="133" t="s">
        <v>583</v>
      </c>
      <c r="N133" s="141"/>
      <c r="O133" s="139">
        <v>0</v>
      </c>
      <c r="P133" s="133"/>
      <c r="Q133" s="146"/>
      <c r="R133" s="133"/>
      <c r="S133" s="133"/>
      <c r="T133" s="133"/>
      <c r="U133" s="133"/>
      <c r="V133" s="141"/>
      <c r="W133" s="141"/>
      <c r="X133" s="141"/>
      <c r="Y133" s="147">
        <v>7.8</v>
      </c>
      <c r="Z133" s="147">
        <v>3</v>
      </c>
      <c r="AA133" s="134">
        <v>4.4000000000000004</v>
      </c>
      <c r="AB133" s="134">
        <v>4</v>
      </c>
      <c r="AC133" s="147">
        <v>8.6</v>
      </c>
      <c r="AD133" s="138"/>
      <c r="AE133" s="143"/>
      <c r="AF133" s="138"/>
      <c r="AG133" s="133"/>
      <c r="AH133" s="133"/>
      <c r="AI133" s="134"/>
      <c r="AJ133" s="133"/>
      <c r="AK133" s="133"/>
      <c r="AL133" s="133"/>
      <c r="AM133" s="133"/>
      <c r="AN133" s="133"/>
      <c r="AO133" s="133"/>
      <c r="AP133" s="141"/>
      <c r="AQ133" s="141"/>
      <c r="AR133" s="141"/>
      <c r="AS133" s="134"/>
      <c r="AT133" s="134"/>
      <c r="AU133" s="134"/>
      <c r="AV133" s="134"/>
      <c r="AW133" s="141"/>
      <c r="AX133" s="134"/>
      <c r="AY133" s="134"/>
      <c r="AZ133" s="141"/>
      <c r="BA133" s="134"/>
      <c r="BB133" s="138"/>
      <c r="BC133" s="133"/>
      <c r="BD133" s="141"/>
      <c r="BE133" s="143"/>
      <c r="BF133" s="138"/>
      <c r="BG133" s="144"/>
      <c r="BH133" s="144"/>
      <c r="BI133" s="140"/>
      <c r="BJ133" s="141"/>
      <c r="BK133" s="141"/>
      <c r="BL133" s="141"/>
      <c r="BM133" s="141"/>
      <c r="BN133" s="141"/>
      <c r="BO133" s="141"/>
      <c r="BP133" s="141"/>
      <c r="BQ133" s="141"/>
      <c r="BR133" s="141"/>
      <c r="BS133" s="141"/>
      <c r="BT133" s="141"/>
      <c r="BU133" s="141"/>
      <c r="BV133" s="141"/>
      <c r="BW133" s="141"/>
      <c r="BX133" s="141"/>
      <c r="BY133" s="141"/>
      <c r="BZ133" s="141"/>
      <c r="CA133" s="141"/>
      <c r="CB133" s="141"/>
    </row>
    <row r="134" spans="1:80">
      <c r="A134" s="133" t="s">
        <v>568</v>
      </c>
      <c r="B134" s="134" t="s">
        <v>631</v>
      </c>
      <c r="C134" s="135" t="s">
        <v>605</v>
      </c>
      <c r="D134" s="136">
        <v>0.58333333333333337</v>
      </c>
      <c r="E134" s="137" t="s">
        <v>104</v>
      </c>
      <c r="F134" s="138"/>
      <c r="G134" s="139">
        <v>19</v>
      </c>
      <c r="H134" s="140">
        <v>17</v>
      </c>
      <c r="I134" s="141"/>
      <c r="J134" s="141"/>
      <c r="K134" s="152" t="s">
        <v>588</v>
      </c>
      <c r="L134" s="141">
        <v>0</v>
      </c>
      <c r="M134" s="133" t="s">
        <v>583</v>
      </c>
      <c r="N134" s="141"/>
      <c r="O134" s="139">
        <v>0</v>
      </c>
      <c r="P134" s="133" t="s">
        <v>584</v>
      </c>
      <c r="Q134" s="146" t="s">
        <v>106</v>
      </c>
      <c r="R134" s="133" t="s">
        <v>107</v>
      </c>
      <c r="S134" s="133" t="s">
        <v>114</v>
      </c>
      <c r="T134" s="133" t="s">
        <v>107</v>
      </c>
      <c r="U134" s="133" t="s">
        <v>110</v>
      </c>
      <c r="V134" s="141"/>
      <c r="W134" s="141"/>
      <c r="X134" s="141" t="s">
        <v>295</v>
      </c>
      <c r="Y134" s="147">
        <v>7.9</v>
      </c>
      <c r="Z134" s="147">
        <v>1.4</v>
      </c>
      <c r="AA134" s="134">
        <v>3.5</v>
      </c>
      <c r="AB134" s="134">
        <v>4</v>
      </c>
      <c r="AC134" s="147">
        <v>10</v>
      </c>
      <c r="AD134" s="138"/>
      <c r="AE134" s="143"/>
      <c r="AF134" s="138"/>
      <c r="AG134" s="133" t="s">
        <v>614</v>
      </c>
      <c r="AH134" s="133" t="s">
        <v>109</v>
      </c>
      <c r="AI134" s="134">
        <v>1E-3</v>
      </c>
      <c r="AJ134" s="149">
        <v>0.49</v>
      </c>
      <c r="AK134" s="133">
        <v>0.11</v>
      </c>
      <c r="AL134" s="133" t="s">
        <v>585</v>
      </c>
      <c r="AM134" s="133">
        <v>0.09</v>
      </c>
      <c r="AN134" s="133" t="s">
        <v>600</v>
      </c>
      <c r="AO134" s="133" t="s">
        <v>586</v>
      </c>
      <c r="AP134" s="141"/>
      <c r="AQ134" s="141"/>
      <c r="AR134" s="141"/>
      <c r="AS134" s="134">
        <v>2.8</v>
      </c>
      <c r="AT134" s="134" t="s">
        <v>575</v>
      </c>
      <c r="AU134" s="134" t="s">
        <v>632</v>
      </c>
      <c r="AV134" s="134">
        <v>2.6</v>
      </c>
      <c r="AW134" s="141"/>
      <c r="AX134" s="150">
        <v>7.0000000000000007E-2</v>
      </c>
      <c r="AY134" s="134">
        <v>3.9E-2</v>
      </c>
      <c r="AZ134" s="141"/>
      <c r="BA134" s="134">
        <v>17</v>
      </c>
      <c r="BB134" s="138"/>
      <c r="BC134" s="133" t="s">
        <v>443</v>
      </c>
      <c r="BD134" s="141"/>
      <c r="BE134" s="143"/>
      <c r="BF134" s="138"/>
      <c r="BG134" s="144"/>
      <c r="BH134" s="144"/>
      <c r="BI134" s="140"/>
      <c r="BJ134" s="141"/>
      <c r="BK134" s="141"/>
      <c r="BL134" s="141" t="s">
        <v>308</v>
      </c>
      <c r="BM134" s="141">
        <v>0.02</v>
      </c>
      <c r="BN134" s="141"/>
      <c r="BO134" s="141"/>
      <c r="BP134" s="141"/>
      <c r="BQ134" s="141"/>
      <c r="BR134" s="141"/>
      <c r="BS134" s="141"/>
      <c r="BT134" s="141"/>
      <c r="BU134" s="141"/>
      <c r="BV134" s="141"/>
      <c r="BW134" s="141"/>
      <c r="BX134" s="141"/>
      <c r="BY134" s="141"/>
      <c r="BZ134" s="141"/>
      <c r="CA134" s="141"/>
      <c r="CB134" s="141"/>
    </row>
    <row r="135" spans="1:80">
      <c r="A135" s="133" t="s">
        <v>568</v>
      </c>
      <c r="B135" s="134" t="s">
        <v>633</v>
      </c>
      <c r="C135" s="135" t="s">
        <v>592</v>
      </c>
      <c r="D135" s="136">
        <v>0.47222222222222227</v>
      </c>
      <c r="E135" s="137" t="s">
        <v>99</v>
      </c>
      <c r="F135" s="138"/>
      <c r="G135" s="139">
        <v>27</v>
      </c>
      <c r="H135" s="140">
        <v>26</v>
      </c>
      <c r="I135" s="141"/>
      <c r="J135" s="141"/>
      <c r="K135" s="152">
        <v>25</v>
      </c>
      <c r="L135" s="141">
        <v>0</v>
      </c>
      <c r="M135" s="133" t="s">
        <v>583</v>
      </c>
      <c r="N135" s="141"/>
      <c r="O135" s="139">
        <v>0</v>
      </c>
      <c r="P135" s="133"/>
      <c r="Q135" s="146"/>
      <c r="R135" s="133"/>
      <c r="S135" s="133"/>
      <c r="T135" s="133"/>
      <c r="U135" s="133"/>
      <c r="V135" s="141"/>
      <c r="W135" s="141"/>
      <c r="X135" s="141"/>
      <c r="Y135" s="147">
        <v>8.3000000000000007</v>
      </c>
      <c r="Z135" s="134">
        <v>1.9</v>
      </c>
      <c r="AA135" s="147">
        <v>5.8</v>
      </c>
      <c r="AB135" s="134">
        <v>12</v>
      </c>
      <c r="AC135" s="147">
        <v>9.6999999999999993</v>
      </c>
      <c r="AD135" s="138"/>
      <c r="AE135" s="143"/>
      <c r="AF135" s="138"/>
      <c r="AG135" s="133"/>
      <c r="AH135" s="133"/>
      <c r="AI135" s="134"/>
      <c r="AJ135" s="133"/>
      <c r="AK135" s="133"/>
      <c r="AL135" s="133"/>
      <c r="AM135" s="133"/>
      <c r="AN135" s="133"/>
      <c r="AO135" s="133"/>
      <c r="AP135" s="141"/>
      <c r="AQ135" s="141"/>
      <c r="AR135" s="141"/>
      <c r="AS135" s="134"/>
      <c r="AT135" s="134"/>
      <c r="AU135" s="134"/>
      <c r="AV135" s="134"/>
      <c r="AW135" s="141"/>
      <c r="AX135" s="149"/>
      <c r="AY135" s="149"/>
      <c r="AZ135" s="141"/>
      <c r="BA135" s="134"/>
      <c r="BB135" s="138"/>
      <c r="BC135" s="133"/>
      <c r="BD135" s="141"/>
      <c r="BE135" s="143"/>
      <c r="BF135" s="138"/>
      <c r="BG135" s="144"/>
      <c r="BH135" s="144"/>
      <c r="BI135" s="140"/>
      <c r="BJ135" s="141"/>
      <c r="BK135" s="141"/>
      <c r="BL135" s="141"/>
      <c r="BM135" s="141"/>
      <c r="BN135" s="141"/>
      <c r="BO135" s="141"/>
      <c r="BP135" s="141"/>
      <c r="BQ135" s="141"/>
      <c r="BR135" s="141"/>
      <c r="BS135" s="141"/>
      <c r="BT135" s="141"/>
      <c r="BU135" s="141"/>
      <c r="BV135" s="141"/>
      <c r="BW135" s="141"/>
      <c r="BX135" s="141"/>
      <c r="BY135" s="141"/>
      <c r="BZ135" s="141"/>
      <c r="CA135" s="141"/>
      <c r="CB135" s="141"/>
    </row>
    <row r="136" spans="1:80">
      <c r="A136" s="133" t="s">
        <v>568</v>
      </c>
      <c r="B136" s="134" t="s">
        <v>633</v>
      </c>
      <c r="C136" s="135" t="s">
        <v>599</v>
      </c>
      <c r="D136" s="136">
        <v>0.5</v>
      </c>
      <c r="E136" s="137" t="s">
        <v>99</v>
      </c>
      <c r="F136" s="138"/>
      <c r="G136" s="139">
        <v>26</v>
      </c>
      <c r="H136" s="140">
        <v>24</v>
      </c>
      <c r="I136" s="141"/>
      <c r="J136" s="141"/>
      <c r="K136" s="152" t="s">
        <v>588</v>
      </c>
      <c r="L136" s="141">
        <v>0</v>
      </c>
      <c r="M136" s="133" t="s">
        <v>583</v>
      </c>
      <c r="N136" s="141"/>
      <c r="O136" s="139">
        <v>0</v>
      </c>
      <c r="P136" s="133" t="s">
        <v>584</v>
      </c>
      <c r="Q136" s="146" t="s">
        <v>106</v>
      </c>
      <c r="R136" s="133" t="s">
        <v>107</v>
      </c>
      <c r="S136" s="133" t="s">
        <v>114</v>
      </c>
      <c r="T136" s="133" t="s">
        <v>107</v>
      </c>
      <c r="U136" s="133" t="s">
        <v>110</v>
      </c>
      <c r="V136" s="141"/>
      <c r="W136" s="141"/>
      <c r="X136" s="141" t="s">
        <v>295</v>
      </c>
      <c r="Y136" s="147">
        <v>8.1</v>
      </c>
      <c r="Z136" s="147">
        <v>6.9</v>
      </c>
      <c r="AA136" s="134">
        <v>9.6</v>
      </c>
      <c r="AB136" s="134">
        <v>32</v>
      </c>
      <c r="AC136" s="147">
        <v>9.6999999999999993</v>
      </c>
      <c r="AD136" s="138"/>
      <c r="AE136" s="143"/>
      <c r="AF136" s="138"/>
      <c r="AG136" s="133" t="s">
        <v>566</v>
      </c>
      <c r="AH136" s="133" t="s">
        <v>634</v>
      </c>
      <c r="AI136" s="150">
        <v>3.4000000000000002E-2</v>
      </c>
      <c r="AJ136" s="133">
        <v>0.11</v>
      </c>
      <c r="AK136" s="133">
        <v>0.02</v>
      </c>
      <c r="AL136" s="133" t="s">
        <v>114</v>
      </c>
      <c r="AM136" s="133" t="s">
        <v>299</v>
      </c>
      <c r="AN136" s="133" t="s">
        <v>600</v>
      </c>
      <c r="AO136" s="133" t="s">
        <v>586</v>
      </c>
      <c r="AP136" s="141"/>
      <c r="AQ136" s="141"/>
      <c r="AR136" s="141"/>
      <c r="AS136" s="134">
        <v>3.2</v>
      </c>
      <c r="AT136" s="134">
        <v>0.63</v>
      </c>
      <c r="AU136" s="134">
        <v>0.05</v>
      </c>
      <c r="AV136" s="134">
        <v>2.4</v>
      </c>
      <c r="AW136" s="141"/>
      <c r="AX136" s="134">
        <v>0.51</v>
      </c>
      <c r="AY136" s="149">
        <v>0.38</v>
      </c>
      <c r="AZ136" s="141"/>
      <c r="BA136" s="134">
        <v>18</v>
      </c>
      <c r="BB136" s="138"/>
      <c r="BC136" s="133" t="s">
        <v>601</v>
      </c>
      <c r="BD136" s="141"/>
      <c r="BE136" s="143"/>
      <c r="BF136" s="138"/>
      <c r="BG136" s="144"/>
      <c r="BH136" s="144"/>
      <c r="BI136" s="140"/>
      <c r="BJ136" s="141"/>
      <c r="BK136" s="141"/>
      <c r="BL136" s="141" t="s">
        <v>308</v>
      </c>
      <c r="BM136" s="141">
        <v>0.03</v>
      </c>
      <c r="BN136" s="141"/>
      <c r="BO136" s="141"/>
      <c r="BP136" s="141"/>
      <c r="BQ136" s="141"/>
      <c r="BR136" s="141"/>
      <c r="BS136" s="141"/>
      <c r="BT136" s="141"/>
      <c r="BU136" s="141"/>
      <c r="BV136" s="141"/>
      <c r="BW136" s="141"/>
      <c r="BX136" s="141"/>
      <c r="BY136" s="141"/>
      <c r="BZ136" s="141"/>
      <c r="CA136" s="141"/>
      <c r="CB136" s="141"/>
    </row>
    <row r="137" spans="1:80">
      <c r="A137" s="133" t="s">
        <v>568</v>
      </c>
      <c r="B137" s="134" t="s">
        <v>633</v>
      </c>
      <c r="C137" s="135" t="s">
        <v>603</v>
      </c>
      <c r="D137" s="136">
        <v>0.47916666666666669</v>
      </c>
      <c r="E137" s="137" t="s">
        <v>104</v>
      </c>
      <c r="F137" s="138"/>
      <c r="G137" s="139">
        <v>13</v>
      </c>
      <c r="H137" s="140">
        <v>9</v>
      </c>
      <c r="I137" s="141"/>
      <c r="J137" s="141"/>
      <c r="K137" s="152" t="s">
        <v>588</v>
      </c>
      <c r="L137" s="141">
        <v>0</v>
      </c>
      <c r="M137" s="133" t="s">
        <v>583</v>
      </c>
      <c r="N137" s="141"/>
      <c r="O137" s="139">
        <v>0</v>
      </c>
      <c r="P137" s="133"/>
      <c r="Q137" s="146"/>
      <c r="R137" s="133"/>
      <c r="S137" s="133"/>
      <c r="T137" s="133"/>
      <c r="U137" s="133"/>
      <c r="V137" s="141"/>
      <c r="W137" s="141"/>
      <c r="X137" s="141"/>
      <c r="Y137" s="147">
        <v>8.6</v>
      </c>
      <c r="Z137" s="134">
        <v>1.6</v>
      </c>
      <c r="AA137" s="134">
        <v>2.2999999999999998</v>
      </c>
      <c r="AB137" s="134">
        <v>2</v>
      </c>
      <c r="AC137" s="147">
        <v>13.4</v>
      </c>
      <c r="AD137" s="138"/>
      <c r="AE137" s="143"/>
      <c r="AF137" s="138"/>
      <c r="AG137" s="133"/>
      <c r="AH137" s="133"/>
      <c r="AI137" s="134"/>
      <c r="AJ137" s="133"/>
      <c r="AK137" s="133"/>
      <c r="AL137" s="133"/>
      <c r="AM137" s="133"/>
      <c r="AN137" s="133"/>
      <c r="AO137" s="133"/>
      <c r="AP137" s="141"/>
      <c r="AQ137" s="141"/>
      <c r="AR137" s="141"/>
      <c r="AS137" s="134"/>
      <c r="AT137" s="134"/>
      <c r="AU137" s="134"/>
      <c r="AV137" s="134"/>
      <c r="AW137" s="141"/>
      <c r="AX137" s="134"/>
      <c r="AY137" s="134"/>
      <c r="AZ137" s="141"/>
      <c r="BA137" s="134"/>
      <c r="BB137" s="138"/>
      <c r="BC137" s="133"/>
      <c r="BD137" s="141"/>
      <c r="BE137" s="143"/>
      <c r="BF137" s="138"/>
      <c r="BG137" s="144"/>
      <c r="BH137" s="144"/>
      <c r="BI137" s="140"/>
      <c r="BJ137" s="141"/>
      <c r="BK137" s="141"/>
      <c r="BL137" s="141"/>
      <c r="BM137" s="141"/>
      <c r="BN137" s="141"/>
      <c r="BO137" s="141"/>
      <c r="BP137" s="141"/>
      <c r="BQ137" s="141"/>
      <c r="BR137" s="141"/>
      <c r="BS137" s="141"/>
      <c r="BT137" s="141"/>
      <c r="BU137" s="141"/>
      <c r="BV137" s="141"/>
      <c r="BW137" s="141"/>
      <c r="BX137" s="141"/>
      <c r="BY137" s="141"/>
      <c r="BZ137" s="141"/>
      <c r="CA137" s="141"/>
      <c r="CB137" s="141"/>
    </row>
    <row r="138" spans="1:80">
      <c r="A138" s="133" t="s">
        <v>568</v>
      </c>
      <c r="B138" s="134" t="s">
        <v>633</v>
      </c>
      <c r="C138" s="135" t="s">
        <v>605</v>
      </c>
      <c r="D138" s="136">
        <v>0.49305555555555558</v>
      </c>
      <c r="E138" s="137" t="s">
        <v>104</v>
      </c>
      <c r="F138" s="138"/>
      <c r="G138" s="139">
        <v>18</v>
      </c>
      <c r="H138" s="140">
        <v>16</v>
      </c>
      <c r="I138" s="141"/>
      <c r="J138" s="141"/>
      <c r="K138" s="152" t="s">
        <v>588</v>
      </c>
      <c r="L138" s="141">
        <v>0</v>
      </c>
      <c r="M138" s="133" t="s">
        <v>583</v>
      </c>
      <c r="N138" s="141"/>
      <c r="O138" s="139">
        <v>0</v>
      </c>
      <c r="P138" s="133" t="s">
        <v>627</v>
      </c>
      <c r="Q138" s="146" t="s">
        <v>106</v>
      </c>
      <c r="R138" s="133" t="s">
        <v>107</v>
      </c>
      <c r="S138" s="133" t="s">
        <v>114</v>
      </c>
      <c r="T138" s="133" t="s">
        <v>107</v>
      </c>
      <c r="U138" s="133" t="s">
        <v>110</v>
      </c>
      <c r="V138" s="141"/>
      <c r="W138" s="141"/>
      <c r="X138" s="141" t="s">
        <v>295</v>
      </c>
      <c r="Y138" s="147">
        <v>7.9</v>
      </c>
      <c r="Z138" s="134">
        <v>1.4</v>
      </c>
      <c r="AA138" s="134">
        <v>3.5</v>
      </c>
      <c r="AB138" s="134">
        <v>4</v>
      </c>
      <c r="AC138" s="147">
        <v>10</v>
      </c>
      <c r="AD138" s="138"/>
      <c r="AE138" s="143"/>
      <c r="AF138" s="138"/>
      <c r="AG138" s="133" t="s">
        <v>566</v>
      </c>
      <c r="AH138" s="133" t="s">
        <v>302</v>
      </c>
      <c r="AI138" s="134">
        <v>1E-3</v>
      </c>
      <c r="AJ138" s="133">
        <v>0.49</v>
      </c>
      <c r="AK138" s="133">
        <v>0.11</v>
      </c>
      <c r="AL138" s="133" t="s">
        <v>114</v>
      </c>
      <c r="AM138" s="133">
        <v>0.09</v>
      </c>
      <c r="AN138" s="133" t="s">
        <v>600</v>
      </c>
      <c r="AO138" s="133" t="s">
        <v>586</v>
      </c>
      <c r="AP138" s="141"/>
      <c r="AQ138" s="141"/>
      <c r="AR138" s="141"/>
      <c r="AS138" s="147">
        <v>3</v>
      </c>
      <c r="AT138" s="149">
        <v>0.11</v>
      </c>
      <c r="AU138" s="134" t="s">
        <v>576</v>
      </c>
      <c r="AV138" s="134">
        <v>2.7</v>
      </c>
      <c r="AW138" s="141"/>
      <c r="AX138" s="149">
        <v>0.1</v>
      </c>
      <c r="AY138" s="134">
        <v>9.6000000000000002E-2</v>
      </c>
      <c r="AZ138" s="141"/>
      <c r="BA138" s="134">
        <v>17</v>
      </c>
      <c r="BB138" s="138"/>
      <c r="BC138" s="133" t="s">
        <v>601</v>
      </c>
      <c r="BD138" s="141"/>
      <c r="BE138" s="143"/>
      <c r="BF138" s="138"/>
      <c r="BG138" s="144"/>
      <c r="BH138" s="144"/>
      <c r="BI138" s="140"/>
      <c r="BJ138" s="141"/>
      <c r="BK138" s="141"/>
      <c r="BL138" s="141" t="s">
        <v>308</v>
      </c>
      <c r="BM138" s="141">
        <v>0.02</v>
      </c>
      <c r="BN138" s="141"/>
      <c r="BO138" s="141"/>
      <c r="BP138" s="141"/>
      <c r="BQ138" s="141"/>
      <c r="BR138" s="141"/>
      <c r="BS138" s="141"/>
      <c r="BT138" s="141"/>
      <c r="BU138" s="141"/>
      <c r="BV138" s="141"/>
      <c r="BW138" s="141"/>
      <c r="BX138" s="141"/>
      <c r="BY138" s="141"/>
      <c r="BZ138" s="141"/>
      <c r="CA138" s="141"/>
      <c r="CB138" s="141"/>
    </row>
    <row r="139" spans="1:80">
      <c r="A139" s="133" t="s">
        <v>568</v>
      </c>
      <c r="B139" s="134" t="s">
        <v>635</v>
      </c>
      <c r="C139" s="135" t="s">
        <v>592</v>
      </c>
      <c r="D139" s="136">
        <v>0.46875</v>
      </c>
      <c r="E139" s="137" t="s">
        <v>104</v>
      </c>
      <c r="F139" s="138"/>
      <c r="G139" s="139">
        <v>27</v>
      </c>
      <c r="H139" s="140">
        <v>26</v>
      </c>
      <c r="I139" s="141"/>
      <c r="J139" s="141"/>
      <c r="K139" s="152" t="s">
        <v>588</v>
      </c>
      <c r="L139" s="141">
        <v>0</v>
      </c>
      <c r="M139" s="133" t="s">
        <v>142</v>
      </c>
      <c r="N139" s="141"/>
      <c r="O139" s="139">
        <v>0</v>
      </c>
      <c r="P139" s="133"/>
      <c r="Q139" s="146"/>
      <c r="R139" s="133"/>
      <c r="S139" s="133"/>
      <c r="T139" s="133"/>
      <c r="U139" s="133"/>
      <c r="V139" s="141"/>
      <c r="W139" s="141"/>
      <c r="X139" s="141"/>
      <c r="Y139" s="147">
        <v>9.1</v>
      </c>
      <c r="Z139" s="134">
        <v>5.9</v>
      </c>
      <c r="AA139" s="134">
        <v>9.1999999999999993</v>
      </c>
      <c r="AB139" s="134">
        <v>10</v>
      </c>
      <c r="AC139" s="147">
        <v>17.3</v>
      </c>
      <c r="AD139" s="138"/>
      <c r="AE139" s="143"/>
      <c r="AF139" s="138"/>
      <c r="AG139" s="133"/>
      <c r="AH139" s="133"/>
      <c r="AI139" s="134"/>
      <c r="AJ139" s="133"/>
      <c r="AK139" s="133"/>
      <c r="AL139" s="133"/>
      <c r="AM139" s="133"/>
      <c r="AN139" s="133"/>
      <c r="AO139" s="133"/>
      <c r="AP139" s="141"/>
      <c r="AQ139" s="141"/>
      <c r="AR139" s="141"/>
      <c r="AS139" s="134"/>
      <c r="AT139" s="134"/>
      <c r="AU139" s="149"/>
      <c r="AV139" s="134"/>
      <c r="AW139" s="141"/>
      <c r="AX139" s="134"/>
      <c r="AY139" s="134"/>
      <c r="AZ139" s="141"/>
      <c r="BA139" s="134"/>
      <c r="BB139" s="138"/>
      <c r="BC139" s="133"/>
      <c r="BD139" s="141"/>
      <c r="BE139" s="143"/>
      <c r="BF139" s="138"/>
      <c r="BG139" s="144"/>
      <c r="BH139" s="144"/>
      <c r="BI139" s="140"/>
      <c r="BJ139" s="141"/>
      <c r="BK139" s="141"/>
      <c r="BL139" s="141"/>
      <c r="BM139" s="141"/>
      <c r="BN139" s="141"/>
      <c r="BO139" s="141"/>
      <c r="BP139" s="141"/>
      <c r="BQ139" s="141"/>
      <c r="BR139" s="141"/>
      <c r="BS139" s="141"/>
      <c r="BT139" s="141"/>
      <c r="BU139" s="141"/>
      <c r="BV139" s="141"/>
      <c r="BW139" s="141"/>
      <c r="BX139" s="141"/>
      <c r="BY139" s="141"/>
      <c r="BZ139" s="141"/>
      <c r="CA139" s="141"/>
      <c r="CB139" s="141"/>
    </row>
    <row r="140" spans="1:80">
      <c r="A140" s="133" t="s">
        <v>568</v>
      </c>
      <c r="B140" s="134" t="s">
        <v>635</v>
      </c>
      <c r="C140" s="135" t="s">
        <v>599</v>
      </c>
      <c r="D140" s="136">
        <v>0.4826388888888889</v>
      </c>
      <c r="E140" s="137" t="s">
        <v>99</v>
      </c>
      <c r="F140" s="138"/>
      <c r="G140" s="139">
        <v>26</v>
      </c>
      <c r="H140" s="140">
        <v>23.5</v>
      </c>
      <c r="I140" s="141"/>
      <c r="J140" s="141"/>
      <c r="K140" s="152" t="s">
        <v>588</v>
      </c>
      <c r="L140" s="141">
        <v>0</v>
      </c>
      <c r="M140" s="133" t="s">
        <v>142</v>
      </c>
      <c r="N140" s="141"/>
      <c r="O140" s="139">
        <v>0</v>
      </c>
      <c r="P140" s="133" t="s">
        <v>584</v>
      </c>
      <c r="Q140" s="146" t="s">
        <v>106</v>
      </c>
      <c r="R140" s="133" t="s">
        <v>107</v>
      </c>
      <c r="S140" s="133" t="s">
        <v>114</v>
      </c>
      <c r="T140" s="133" t="s">
        <v>107</v>
      </c>
      <c r="U140" s="133" t="s">
        <v>110</v>
      </c>
      <c r="V140" s="141"/>
      <c r="W140" s="141"/>
      <c r="X140" s="141" t="s">
        <v>295</v>
      </c>
      <c r="Y140" s="147">
        <v>8</v>
      </c>
      <c r="Z140" s="134">
        <v>1.1000000000000001</v>
      </c>
      <c r="AA140" s="134">
        <v>3.8</v>
      </c>
      <c r="AB140" s="134">
        <v>1</v>
      </c>
      <c r="AC140" s="147">
        <v>8</v>
      </c>
      <c r="AD140" s="138"/>
      <c r="AE140" s="143"/>
      <c r="AF140" s="138"/>
      <c r="AG140" s="133" t="s">
        <v>566</v>
      </c>
      <c r="AH140" s="133" t="s">
        <v>109</v>
      </c>
      <c r="AI140" s="134">
        <v>1E-3</v>
      </c>
      <c r="AJ140" s="133">
        <v>0.03</v>
      </c>
      <c r="AK140" s="133" t="s">
        <v>109</v>
      </c>
      <c r="AL140" s="133" t="s">
        <v>114</v>
      </c>
      <c r="AM140" s="133" t="s">
        <v>594</v>
      </c>
      <c r="AN140" s="133" t="s">
        <v>107</v>
      </c>
      <c r="AO140" s="133" t="s">
        <v>208</v>
      </c>
      <c r="AP140" s="141"/>
      <c r="AQ140" s="141"/>
      <c r="AR140" s="141"/>
      <c r="AS140" s="134">
        <v>6.9</v>
      </c>
      <c r="AT140" s="149" t="s">
        <v>575</v>
      </c>
      <c r="AU140" s="134" t="s">
        <v>576</v>
      </c>
      <c r="AV140" s="147">
        <v>6.7</v>
      </c>
      <c r="AW140" s="141"/>
      <c r="AX140" s="134">
        <v>0.18</v>
      </c>
      <c r="AY140" s="134">
        <v>0.17</v>
      </c>
      <c r="AZ140" s="141"/>
      <c r="BA140" s="134">
        <v>11</v>
      </c>
      <c r="BB140" s="138"/>
      <c r="BC140" s="133">
        <v>0.05</v>
      </c>
      <c r="BD140" s="141"/>
      <c r="BE140" s="143"/>
      <c r="BF140" s="138"/>
      <c r="BG140" s="144"/>
      <c r="BH140" s="144"/>
      <c r="BI140" s="140"/>
      <c r="BJ140" s="141"/>
      <c r="BK140" s="141"/>
      <c r="BL140" s="141" t="s">
        <v>308</v>
      </c>
      <c r="BM140" s="141">
        <v>0.02</v>
      </c>
      <c r="BN140" s="141"/>
      <c r="BO140" s="141"/>
      <c r="BP140" s="141"/>
      <c r="BQ140" s="141"/>
      <c r="BR140" s="141"/>
      <c r="BS140" s="141"/>
      <c r="BT140" s="141"/>
      <c r="BU140" s="141"/>
      <c r="BV140" s="141"/>
      <c r="BW140" s="141"/>
      <c r="BX140" s="141"/>
      <c r="BY140" s="141"/>
      <c r="BZ140" s="141"/>
      <c r="CA140" s="141"/>
      <c r="CB140" s="141"/>
    </row>
    <row r="141" spans="1:80">
      <c r="A141" s="133" t="s">
        <v>568</v>
      </c>
      <c r="B141" s="134" t="s">
        <v>635</v>
      </c>
      <c r="C141" s="135" t="s">
        <v>603</v>
      </c>
      <c r="D141" s="136">
        <v>0.46875</v>
      </c>
      <c r="E141" s="137" t="s">
        <v>104</v>
      </c>
      <c r="F141" s="138"/>
      <c r="G141" s="139">
        <v>12</v>
      </c>
      <c r="H141" s="140">
        <v>7.5</v>
      </c>
      <c r="I141" s="141"/>
      <c r="J141" s="141"/>
      <c r="K141" s="152" t="s">
        <v>588</v>
      </c>
      <c r="L141" s="141">
        <v>0</v>
      </c>
      <c r="M141" s="133" t="s">
        <v>142</v>
      </c>
      <c r="N141" s="141"/>
      <c r="O141" s="139">
        <v>0</v>
      </c>
      <c r="P141" s="133"/>
      <c r="Q141" s="146"/>
      <c r="R141" s="133"/>
      <c r="S141" s="133"/>
      <c r="T141" s="133"/>
      <c r="U141" s="133"/>
      <c r="V141" s="141"/>
      <c r="W141" s="141"/>
      <c r="X141" s="141"/>
      <c r="Y141" s="147">
        <v>8.1999999999999993</v>
      </c>
      <c r="Z141" s="134">
        <v>1.8</v>
      </c>
      <c r="AA141" s="147">
        <v>4.4000000000000004</v>
      </c>
      <c r="AB141" s="134" t="s">
        <v>248</v>
      </c>
      <c r="AC141" s="147">
        <v>12.9</v>
      </c>
      <c r="AD141" s="138"/>
      <c r="AE141" s="143"/>
      <c r="AF141" s="138"/>
      <c r="AG141" s="133"/>
      <c r="AH141" s="133"/>
      <c r="AI141" s="134"/>
      <c r="AJ141" s="133"/>
      <c r="AK141" s="133"/>
      <c r="AL141" s="133"/>
      <c r="AM141" s="133"/>
      <c r="AN141" s="133"/>
      <c r="AO141" s="133"/>
      <c r="AP141" s="141"/>
      <c r="AQ141" s="141"/>
      <c r="AR141" s="141"/>
      <c r="AS141" s="134"/>
      <c r="AT141" s="134"/>
      <c r="AU141" s="134"/>
      <c r="AV141" s="134"/>
      <c r="AW141" s="141"/>
      <c r="AX141" s="134"/>
      <c r="AY141" s="134"/>
      <c r="AZ141" s="141"/>
      <c r="BA141" s="134"/>
      <c r="BB141" s="138"/>
      <c r="BC141" s="133"/>
      <c r="BD141" s="141"/>
      <c r="BE141" s="143"/>
      <c r="BF141" s="138"/>
      <c r="BG141" s="144"/>
      <c r="BH141" s="144"/>
      <c r="BI141" s="140"/>
      <c r="BJ141" s="141"/>
      <c r="BK141" s="141"/>
      <c r="BL141" s="141"/>
      <c r="BM141" s="141"/>
      <c r="BN141" s="141"/>
      <c r="BO141" s="141"/>
      <c r="BP141" s="141"/>
      <c r="BQ141" s="141"/>
      <c r="BR141" s="141"/>
      <c r="BS141" s="141"/>
      <c r="BT141" s="141"/>
      <c r="BU141" s="141"/>
      <c r="BV141" s="141"/>
      <c r="BW141" s="141"/>
      <c r="BX141" s="141"/>
      <c r="BY141" s="141"/>
      <c r="BZ141" s="141"/>
      <c r="CA141" s="141"/>
      <c r="CB141" s="141"/>
    </row>
    <row r="142" spans="1:80">
      <c r="A142" s="133" t="s">
        <v>568</v>
      </c>
      <c r="B142" s="134" t="s">
        <v>635</v>
      </c>
      <c r="C142" s="135" t="s">
        <v>605</v>
      </c>
      <c r="D142" s="136">
        <v>0.47916666666666669</v>
      </c>
      <c r="E142" s="137" t="s">
        <v>104</v>
      </c>
      <c r="F142" s="138"/>
      <c r="G142" s="139">
        <v>13</v>
      </c>
      <c r="H142" s="140">
        <v>13</v>
      </c>
      <c r="I142" s="141"/>
      <c r="J142" s="141"/>
      <c r="K142" s="152" t="s">
        <v>588</v>
      </c>
      <c r="L142" s="141">
        <v>0</v>
      </c>
      <c r="M142" s="133" t="s">
        <v>142</v>
      </c>
      <c r="N142" s="141"/>
      <c r="O142" s="139">
        <v>0</v>
      </c>
      <c r="P142" s="133" t="s">
        <v>584</v>
      </c>
      <c r="Q142" s="146" t="s">
        <v>106</v>
      </c>
      <c r="R142" s="133" t="s">
        <v>107</v>
      </c>
      <c r="S142" s="133" t="s">
        <v>114</v>
      </c>
      <c r="T142" s="133" t="s">
        <v>107</v>
      </c>
      <c r="U142" s="133" t="s">
        <v>110</v>
      </c>
      <c r="V142" s="141"/>
      <c r="W142" s="141"/>
      <c r="X142" s="141" t="s">
        <v>295</v>
      </c>
      <c r="Y142" s="147">
        <v>8</v>
      </c>
      <c r="Z142" s="134">
        <v>1.4</v>
      </c>
      <c r="AA142" s="134">
        <v>3.9</v>
      </c>
      <c r="AB142" s="134">
        <v>3</v>
      </c>
      <c r="AC142" s="147">
        <v>11.1</v>
      </c>
      <c r="AD142" s="138"/>
      <c r="AE142" s="143"/>
      <c r="AF142" s="138"/>
      <c r="AG142" s="133" t="s">
        <v>566</v>
      </c>
      <c r="AH142" s="133" t="s">
        <v>109</v>
      </c>
      <c r="AI142" s="134">
        <v>1E-3</v>
      </c>
      <c r="AJ142" s="149">
        <v>0.09</v>
      </c>
      <c r="AK142" s="133">
        <v>0.01</v>
      </c>
      <c r="AL142" s="133" t="s">
        <v>114</v>
      </c>
      <c r="AM142" s="149" t="s">
        <v>594</v>
      </c>
      <c r="AN142" s="133" t="s">
        <v>107</v>
      </c>
      <c r="AO142" s="133" t="s">
        <v>208</v>
      </c>
      <c r="AP142" s="141"/>
      <c r="AQ142" s="141"/>
      <c r="AR142" s="141"/>
      <c r="AS142" s="147">
        <v>6</v>
      </c>
      <c r="AT142" s="134">
        <v>0.38</v>
      </c>
      <c r="AU142" s="134" t="s">
        <v>576</v>
      </c>
      <c r="AV142" s="134">
        <v>5.6</v>
      </c>
      <c r="AW142" s="141"/>
      <c r="AX142" s="134">
        <v>0.11</v>
      </c>
      <c r="AY142" s="149">
        <v>0.1</v>
      </c>
      <c r="AZ142" s="141"/>
      <c r="BA142" s="134">
        <v>13</v>
      </c>
      <c r="BB142" s="138"/>
      <c r="BC142" s="133" t="s">
        <v>311</v>
      </c>
      <c r="BD142" s="141"/>
      <c r="BE142" s="143"/>
      <c r="BF142" s="138"/>
      <c r="BG142" s="144"/>
      <c r="BH142" s="144"/>
      <c r="BI142" s="140"/>
      <c r="BJ142" s="141"/>
      <c r="BK142" s="141"/>
      <c r="BL142" s="141" t="s">
        <v>308</v>
      </c>
      <c r="BM142" s="141" t="s">
        <v>298</v>
      </c>
      <c r="BN142" s="141"/>
      <c r="BO142" s="141"/>
      <c r="BP142" s="141"/>
      <c r="BQ142" s="141"/>
      <c r="BR142" s="141"/>
      <c r="BS142" s="141"/>
      <c r="BT142" s="141"/>
      <c r="BU142" s="141"/>
      <c r="BV142" s="141"/>
      <c r="BW142" s="141"/>
      <c r="BX142" s="141"/>
      <c r="BY142" s="141"/>
      <c r="BZ142" s="141"/>
      <c r="CA142" s="141"/>
      <c r="CB142" s="141"/>
    </row>
  </sheetData>
  <phoneticPr fontId="4"/>
  <pageMargins left="0" right="0" top="0" bottom="0" header="0" footer="0"/>
  <pageSetup paperSize="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G47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3.125" style="35" customWidth="1"/>
    <col min="2" max="2" width="22.75" style="13" bestFit="1" customWidth="1"/>
    <col min="3" max="3" width="11.625" style="13" customWidth="1"/>
    <col min="4" max="4" width="9.625" style="157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155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636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56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393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637</v>
      </c>
      <c r="B3" s="13" t="s">
        <v>638</v>
      </c>
      <c r="C3" s="24" t="s">
        <v>639</v>
      </c>
      <c r="D3" s="157">
        <v>0.39374999999999999</v>
      </c>
      <c r="E3" s="23" t="s">
        <v>397</v>
      </c>
      <c r="G3" s="38">
        <v>23.1</v>
      </c>
      <c r="H3" s="38">
        <v>17.600000000000001</v>
      </c>
      <c r="M3" s="35" t="s">
        <v>640</v>
      </c>
      <c r="Y3" s="35">
        <v>8.4</v>
      </c>
      <c r="Z3" s="35">
        <v>2.2000000000000002</v>
      </c>
      <c r="AA3" s="38">
        <v>3.9</v>
      </c>
      <c r="AB3" s="78">
        <v>4</v>
      </c>
      <c r="AC3" s="38">
        <v>10.9</v>
      </c>
      <c r="AD3" s="40">
        <v>49000</v>
      </c>
      <c r="AG3" s="26" t="s">
        <v>641</v>
      </c>
      <c r="AS3" s="38">
        <v>1.8</v>
      </c>
      <c r="AT3" s="23">
        <v>0.05</v>
      </c>
      <c r="AU3" s="23" t="s">
        <v>642</v>
      </c>
      <c r="AV3" s="52">
        <v>1.4</v>
      </c>
      <c r="AX3" s="113">
        <v>0.1</v>
      </c>
      <c r="AY3" s="35">
        <v>6.8000000000000005E-2</v>
      </c>
      <c r="BA3" s="78">
        <v>12</v>
      </c>
      <c r="BC3" s="23" t="s">
        <v>311</v>
      </c>
      <c r="BF3" s="78">
        <v>42</v>
      </c>
    </row>
    <row r="4" spans="1:85">
      <c r="A4" s="35" t="s">
        <v>637</v>
      </c>
      <c r="B4" s="13" t="s">
        <v>638</v>
      </c>
      <c r="C4" s="24" t="s">
        <v>643</v>
      </c>
      <c r="D4" s="157">
        <v>0.39097222222222222</v>
      </c>
      <c r="E4" s="23" t="s">
        <v>397</v>
      </c>
      <c r="G4" s="38">
        <v>32</v>
      </c>
      <c r="H4" s="38">
        <v>28.4</v>
      </c>
      <c r="M4" s="35" t="s">
        <v>644</v>
      </c>
      <c r="Y4" s="35">
        <v>8.6</v>
      </c>
      <c r="Z4" s="52">
        <v>6</v>
      </c>
      <c r="AA4" s="38">
        <v>5.8</v>
      </c>
      <c r="AB4" s="78">
        <v>21</v>
      </c>
      <c r="AC4" s="38">
        <v>7.8</v>
      </c>
      <c r="AD4" s="40">
        <v>490000</v>
      </c>
      <c r="AG4" s="27">
        <v>1.2</v>
      </c>
      <c r="AS4" s="38">
        <v>1.2</v>
      </c>
      <c r="AT4" s="23">
        <v>0.18</v>
      </c>
      <c r="AU4" s="23" t="s">
        <v>576</v>
      </c>
      <c r="AV4" s="35">
        <v>0.05</v>
      </c>
      <c r="AX4" s="35">
        <v>0.26</v>
      </c>
      <c r="AY4" s="35">
        <v>8.4000000000000005E-2</v>
      </c>
      <c r="BA4" s="78">
        <v>13</v>
      </c>
      <c r="BC4" s="23">
        <v>0.05</v>
      </c>
      <c r="BF4" s="78">
        <v>48</v>
      </c>
    </row>
    <row r="5" spans="1:85">
      <c r="A5" s="35" t="s">
        <v>637</v>
      </c>
      <c r="B5" s="13" t="s">
        <v>638</v>
      </c>
      <c r="C5" s="24" t="s">
        <v>645</v>
      </c>
      <c r="D5" s="157">
        <v>0.38541666666666669</v>
      </c>
      <c r="E5" s="23" t="s">
        <v>397</v>
      </c>
      <c r="G5" s="38">
        <v>27.2</v>
      </c>
      <c r="H5" s="38">
        <v>21.5</v>
      </c>
      <c r="M5" s="35" t="s">
        <v>142</v>
      </c>
      <c r="Y5" s="35">
        <v>8.3000000000000007</v>
      </c>
      <c r="Z5" s="35">
        <v>1.4</v>
      </c>
      <c r="AA5" s="38">
        <v>3.9</v>
      </c>
      <c r="AB5" s="78">
        <v>4</v>
      </c>
      <c r="AC5" s="38">
        <v>9.1</v>
      </c>
      <c r="AD5" s="40">
        <v>490000</v>
      </c>
      <c r="AG5" s="26" t="s">
        <v>565</v>
      </c>
      <c r="AS5" s="38">
        <v>1.3</v>
      </c>
      <c r="AT5" s="23">
        <v>0.12</v>
      </c>
      <c r="AU5" s="23" t="s">
        <v>632</v>
      </c>
      <c r="AV5" s="35">
        <v>0.87</v>
      </c>
      <c r="AX5" s="35">
        <v>0.14000000000000001</v>
      </c>
      <c r="AY5" s="35">
        <v>9.5000000000000001E-2</v>
      </c>
      <c r="BA5" s="78">
        <v>11</v>
      </c>
      <c r="BC5" s="23">
        <v>0.06</v>
      </c>
      <c r="BF5" s="78">
        <v>52</v>
      </c>
    </row>
    <row r="6" spans="1:85">
      <c r="A6" s="35" t="s">
        <v>637</v>
      </c>
      <c r="B6" s="13" t="s">
        <v>638</v>
      </c>
      <c r="C6" s="24" t="s">
        <v>646</v>
      </c>
      <c r="D6" s="157">
        <v>0.3840277777777778</v>
      </c>
      <c r="E6" s="23" t="s">
        <v>141</v>
      </c>
      <c r="G6" s="38">
        <v>15.6</v>
      </c>
      <c r="H6" s="38">
        <v>11.2</v>
      </c>
      <c r="M6" s="35" t="s">
        <v>142</v>
      </c>
      <c r="Y6" s="35">
        <v>8.1</v>
      </c>
      <c r="Z6" s="35">
        <v>1.2</v>
      </c>
      <c r="AA6" s="38">
        <v>3.4</v>
      </c>
      <c r="AB6" s="78">
        <v>5</v>
      </c>
      <c r="AC6" s="38">
        <v>10.199999999999999</v>
      </c>
      <c r="AD6" s="40">
        <v>170000</v>
      </c>
      <c r="AG6" s="26" t="s">
        <v>565</v>
      </c>
      <c r="AS6" s="38">
        <v>1.1000000000000001</v>
      </c>
      <c r="AT6" s="23">
        <v>7.0000000000000007E-2</v>
      </c>
      <c r="AU6" s="23" t="s">
        <v>632</v>
      </c>
      <c r="AV6" s="113">
        <v>0.8</v>
      </c>
      <c r="AX6" s="35">
        <v>0.12</v>
      </c>
      <c r="AY6" s="35">
        <v>6.4000000000000001E-2</v>
      </c>
      <c r="BA6" s="78">
        <v>13</v>
      </c>
      <c r="BC6" s="23" t="s">
        <v>647</v>
      </c>
      <c r="BF6" s="78">
        <v>59</v>
      </c>
    </row>
    <row r="7" spans="1:85">
      <c r="A7" s="35" t="s">
        <v>637</v>
      </c>
      <c r="B7" s="13" t="s">
        <v>648</v>
      </c>
      <c r="C7" s="24" t="s">
        <v>649</v>
      </c>
      <c r="D7" s="157">
        <v>0.40625</v>
      </c>
      <c r="E7" s="23" t="s">
        <v>397</v>
      </c>
      <c r="G7" s="38">
        <v>23.2</v>
      </c>
      <c r="H7" s="38">
        <v>18.600000000000001</v>
      </c>
      <c r="M7" s="35" t="s">
        <v>142</v>
      </c>
      <c r="Y7" s="52">
        <v>8</v>
      </c>
      <c r="Z7" s="35">
        <v>1.8</v>
      </c>
      <c r="AA7" s="38">
        <v>4.7</v>
      </c>
      <c r="AB7" s="78">
        <v>3</v>
      </c>
      <c r="AC7" s="38">
        <v>9.1999999999999993</v>
      </c>
      <c r="AD7" s="40">
        <v>1700</v>
      </c>
      <c r="AG7" s="26" t="s">
        <v>566</v>
      </c>
      <c r="AS7" s="38">
        <v>2.4</v>
      </c>
      <c r="AT7" s="23">
        <v>0.06</v>
      </c>
      <c r="AU7" s="23" t="s">
        <v>632</v>
      </c>
      <c r="AV7" s="52">
        <v>1.9</v>
      </c>
      <c r="AX7" s="35">
        <v>0.21</v>
      </c>
      <c r="AY7" s="113">
        <v>0.16</v>
      </c>
      <c r="BA7" s="78">
        <v>13</v>
      </c>
      <c r="BC7" s="23">
        <v>0.04</v>
      </c>
      <c r="BF7" s="78">
        <v>31</v>
      </c>
    </row>
    <row r="8" spans="1:85">
      <c r="A8" s="35" t="s">
        <v>637</v>
      </c>
      <c r="B8" s="13" t="s">
        <v>648</v>
      </c>
      <c r="C8" s="24" t="s">
        <v>650</v>
      </c>
      <c r="D8" s="157">
        <v>0.40625</v>
      </c>
      <c r="E8" s="23" t="s">
        <v>397</v>
      </c>
      <c r="G8" s="38">
        <v>31.1</v>
      </c>
      <c r="H8" s="38">
        <v>28.3</v>
      </c>
      <c r="M8" s="35" t="s">
        <v>142</v>
      </c>
      <c r="Y8" s="52">
        <v>8</v>
      </c>
      <c r="Z8" s="35">
        <v>1.9</v>
      </c>
      <c r="AA8" s="38">
        <v>3.2</v>
      </c>
      <c r="AB8" s="78">
        <v>7</v>
      </c>
      <c r="AC8" s="38">
        <v>7.8</v>
      </c>
      <c r="AD8" s="40">
        <v>230000</v>
      </c>
      <c r="AG8" s="26" t="s">
        <v>566</v>
      </c>
      <c r="AS8" s="38">
        <v>1.2</v>
      </c>
      <c r="AT8" s="23">
        <v>0.13</v>
      </c>
      <c r="AU8" s="23" t="s">
        <v>632</v>
      </c>
      <c r="AV8" s="35">
        <v>0.61</v>
      </c>
      <c r="AX8" s="35">
        <v>0.28999999999999998</v>
      </c>
      <c r="AY8" s="113">
        <v>0.22</v>
      </c>
      <c r="BA8" s="78">
        <v>12</v>
      </c>
      <c r="BC8" s="23" t="s">
        <v>651</v>
      </c>
      <c r="BF8" s="78">
        <v>31</v>
      </c>
    </row>
    <row r="9" spans="1:85">
      <c r="A9" s="35" t="s">
        <v>637</v>
      </c>
      <c r="B9" s="13" t="s">
        <v>648</v>
      </c>
      <c r="C9" s="24" t="s">
        <v>652</v>
      </c>
      <c r="D9" s="157">
        <v>0.39444444444444443</v>
      </c>
      <c r="E9" s="23" t="s">
        <v>397</v>
      </c>
      <c r="G9" s="38">
        <v>27.8</v>
      </c>
      <c r="H9" s="38">
        <v>22.2</v>
      </c>
      <c r="M9" s="35" t="s">
        <v>142</v>
      </c>
      <c r="Y9" s="52">
        <v>8</v>
      </c>
      <c r="Z9" s="35">
        <v>0.8</v>
      </c>
      <c r="AA9" s="38">
        <v>3.4</v>
      </c>
      <c r="AB9" s="78">
        <v>5</v>
      </c>
      <c r="AC9" s="38">
        <v>8.9</v>
      </c>
      <c r="AD9" s="40">
        <v>49000</v>
      </c>
      <c r="AG9" s="26" t="s">
        <v>566</v>
      </c>
      <c r="AS9" s="38">
        <v>1.6</v>
      </c>
      <c r="AT9" s="23">
        <v>0.11</v>
      </c>
      <c r="AU9" s="23" t="s">
        <v>632</v>
      </c>
      <c r="AV9" s="52">
        <v>1.1000000000000001</v>
      </c>
      <c r="AX9" s="35">
        <v>0.23</v>
      </c>
      <c r="AY9" s="113">
        <v>0.2</v>
      </c>
      <c r="BA9" s="78">
        <v>12</v>
      </c>
      <c r="BC9" s="23" t="s">
        <v>653</v>
      </c>
      <c r="BF9" s="78">
        <v>32</v>
      </c>
    </row>
    <row r="10" spans="1:85">
      <c r="A10" s="35" t="s">
        <v>637</v>
      </c>
      <c r="B10" s="13" t="s">
        <v>648</v>
      </c>
      <c r="C10" s="24" t="s">
        <v>562</v>
      </c>
      <c r="D10" s="157">
        <v>0.3923611111111111</v>
      </c>
      <c r="E10" s="23" t="s">
        <v>141</v>
      </c>
      <c r="G10" s="38">
        <v>16.2</v>
      </c>
      <c r="H10" s="38">
        <v>11.8</v>
      </c>
      <c r="M10" s="35" t="s">
        <v>142</v>
      </c>
      <c r="Y10" s="35">
        <v>7.9</v>
      </c>
      <c r="Z10" s="52">
        <v>5</v>
      </c>
      <c r="AA10" s="38">
        <v>2.6</v>
      </c>
      <c r="AB10" s="78">
        <v>3</v>
      </c>
      <c r="AC10" s="38">
        <v>9.6</v>
      </c>
      <c r="AD10" s="40">
        <v>17000</v>
      </c>
      <c r="AG10" s="26" t="s">
        <v>566</v>
      </c>
      <c r="AS10" s="38">
        <v>1.7</v>
      </c>
      <c r="AT10" s="31">
        <v>0.2</v>
      </c>
      <c r="AU10" s="23" t="s">
        <v>632</v>
      </c>
      <c r="AV10" s="35">
        <v>0.98</v>
      </c>
      <c r="AX10" s="35">
        <v>0.22</v>
      </c>
      <c r="AY10" s="113">
        <v>0.18</v>
      </c>
      <c r="BA10" s="78">
        <v>14</v>
      </c>
      <c r="BC10" s="23" t="s">
        <v>653</v>
      </c>
      <c r="BF10" s="78">
        <v>32</v>
      </c>
    </row>
    <row r="11" spans="1:85">
      <c r="A11" s="35" t="s">
        <v>637</v>
      </c>
      <c r="B11" s="13" t="s">
        <v>654</v>
      </c>
      <c r="C11" s="24" t="s">
        <v>655</v>
      </c>
      <c r="D11" s="157">
        <v>0.44444444444444442</v>
      </c>
      <c r="E11" s="23" t="s">
        <v>397</v>
      </c>
      <c r="G11" s="38">
        <v>22.2</v>
      </c>
      <c r="H11" s="38">
        <v>21.3</v>
      </c>
      <c r="M11" s="35" t="s">
        <v>142</v>
      </c>
      <c r="Y11" s="35">
        <v>7.1</v>
      </c>
      <c r="Z11" s="35">
        <v>3.7</v>
      </c>
      <c r="AA11" s="38">
        <v>3.9</v>
      </c>
      <c r="AB11" s="78">
        <v>11</v>
      </c>
      <c r="AC11" s="38">
        <v>8.3000000000000007</v>
      </c>
      <c r="AD11" s="40">
        <v>13</v>
      </c>
      <c r="AG11" s="26" t="s">
        <v>566</v>
      </c>
      <c r="AS11" s="38">
        <v>8.3000000000000007</v>
      </c>
      <c r="AT11" s="23">
        <v>0.21</v>
      </c>
      <c r="AU11" s="23" t="s">
        <v>632</v>
      </c>
      <c r="AV11" s="52">
        <v>6.3</v>
      </c>
      <c r="AX11" s="52">
        <v>2</v>
      </c>
      <c r="AY11" s="52">
        <v>1.8</v>
      </c>
      <c r="BA11" s="78">
        <v>32</v>
      </c>
      <c r="BC11" s="23" t="s">
        <v>653</v>
      </c>
      <c r="BF11" s="78">
        <v>39</v>
      </c>
    </row>
    <row r="12" spans="1:85">
      <c r="A12" s="35" t="s">
        <v>637</v>
      </c>
      <c r="B12" s="13" t="s">
        <v>654</v>
      </c>
      <c r="C12" s="24" t="s">
        <v>656</v>
      </c>
      <c r="D12" s="157">
        <v>0.43402777777777773</v>
      </c>
      <c r="E12" s="23" t="s">
        <v>397</v>
      </c>
      <c r="G12" s="38">
        <v>29.8</v>
      </c>
      <c r="H12" s="38">
        <v>28.4</v>
      </c>
      <c r="M12" s="35" t="s">
        <v>142</v>
      </c>
      <c r="Y12" s="35">
        <v>7.1</v>
      </c>
      <c r="Z12" s="35">
        <v>2.4</v>
      </c>
      <c r="AA12" s="38">
        <v>8.3000000000000007</v>
      </c>
      <c r="AB12" s="78">
        <v>4</v>
      </c>
      <c r="AC12" s="38">
        <v>7.2</v>
      </c>
      <c r="AD12" s="40">
        <v>4900</v>
      </c>
      <c r="AG12" s="26" t="s">
        <v>566</v>
      </c>
      <c r="AS12" s="38">
        <v>6.7</v>
      </c>
      <c r="AT12" s="23">
        <v>0.13</v>
      </c>
      <c r="AU12" s="23">
        <v>0.06</v>
      </c>
      <c r="AV12" s="52">
        <v>5.0999999999999996</v>
      </c>
      <c r="AX12" s="52">
        <v>2.6</v>
      </c>
      <c r="AY12" s="52">
        <v>2.5</v>
      </c>
      <c r="BA12" s="78">
        <v>41</v>
      </c>
      <c r="BC12" s="23" t="s">
        <v>443</v>
      </c>
      <c r="BF12" s="78">
        <v>39</v>
      </c>
    </row>
    <row r="13" spans="1:85">
      <c r="A13" s="35" t="s">
        <v>637</v>
      </c>
      <c r="B13" s="13" t="s">
        <v>654</v>
      </c>
      <c r="C13" s="24" t="s">
        <v>657</v>
      </c>
      <c r="D13" s="157">
        <v>0.4236111111111111</v>
      </c>
      <c r="E13" s="23" t="s">
        <v>397</v>
      </c>
      <c r="G13" s="38">
        <v>27</v>
      </c>
      <c r="H13" s="38">
        <v>26.3</v>
      </c>
      <c r="M13" s="35" t="s">
        <v>142</v>
      </c>
      <c r="Y13" s="35">
        <v>7.2</v>
      </c>
      <c r="Z13" s="35">
        <v>1.9</v>
      </c>
      <c r="AA13" s="38">
        <v>9.1999999999999993</v>
      </c>
      <c r="AB13" s="78">
        <v>12</v>
      </c>
      <c r="AC13" s="38">
        <v>7.8</v>
      </c>
      <c r="AD13" s="40">
        <v>490</v>
      </c>
      <c r="AG13" s="26" t="s">
        <v>566</v>
      </c>
      <c r="AS13" s="38">
        <v>6.8</v>
      </c>
      <c r="AT13" s="23">
        <v>0.11</v>
      </c>
      <c r="AU13" s="23" t="s">
        <v>658</v>
      </c>
      <c r="AV13" s="52">
        <v>5.3</v>
      </c>
      <c r="AX13" s="52">
        <v>2.6</v>
      </c>
      <c r="AY13" s="52">
        <v>2.4</v>
      </c>
      <c r="BA13" s="78">
        <v>40</v>
      </c>
      <c r="BC13" s="23" t="s">
        <v>443</v>
      </c>
      <c r="BF13" s="78">
        <v>42</v>
      </c>
    </row>
    <row r="14" spans="1:85">
      <c r="A14" s="35" t="s">
        <v>637</v>
      </c>
      <c r="B14" s="13" t="s">
        <v>654</v>
      </c>
      <c r="C14" s="24" t="s">
        <v>493</v>
      </c>
      <c r="D14" s="157">
        <v>0.42499999999999999</v>
      </c>
      <c r="E14" s="23" t="s">
        <v>141</v>
      </c>
      <c r="G14" s="38">
        <v>15.9</v>
      </c>
      <c r="H14" s="38">
        <v>18</v>
      </c>
      <c r="M14" s="35" t="s">
        <v>142</v>
      </c>
      <c r="Y14" s="52">
        <v>7</v>
      </c>
      <c r="Z14" s="35">
        <v>0.8</v>
      </c>
      <c r="AA14" s="78">
        <v>13</v>
      </c>
      <c r="AB14" s="78">
        <v>22</v>
      </c>
      <c r="AC14" s="38">
        <v>8.1</v>
      </c>
      <c r="AD14" s="40">
        <v>33</v>
      </c>
      <c r="AG14" s="26" t="s">
        <v>566</v>
      </c>
      <c r="AS14" s="38">
        <v>7.9</v>
      </c>
      <c r="AT14" s="23">
        <v>0.13</v>
      </c>
      <c r="AU14" s="23" t="s">
        <v>576</v>
      </c>
      <c r="AV14" s="52">
        <v>6.2</v>
      </c>
      <c r="AX14" s="52">
        <v>2.4</v>
      </c>
      <c r="AY14" s="52">
        <v>1.2</v>
      </c>
      <c r="BA14" s="78">
        <v>39</v>
      </c>
      <c r="BC14" s="23" t="s">
        <v>443</v>
      </c>
      <c r="BF14" s="78">
        <v>41</v>
      </c>
    </row>
    <row r="15" spans="1:85">
      <c r="A15" s="35" t="s">
        <v>637</v>
      </c>
      <c r="B15" s="13" t="s">
        <v>659</v>
      </c>
      <c r="C15" s="24" t="s">
        <v>660</v>
      </c>
      <c r="D15" s="157">
        <v>0.57500000000000007</v>
      </c>
      <c r="E15" s="23" t="s">
        <v>397</v>
      </c>
      <c r="G15" s="38">
        <v>23.8</v>
      </c>
      <c r="H15" s="38">
        <v>21.5</v>
      </c>
      <c r="M15" s="35" t="s">
        <v>142</v>
      </c>
      <c r="Y15" s="35">
        <v>7.6</v>
      </c>
      <c r="Z15" s="35">
        <v>1.2</v>
      </c>
      <c r="AA15" s="38">
        <v>3.7</v>
      </c>
      <c r="AB15" s="78">
        <v>2</v>
      </c>
      <c r="AC15" s="38">
        <v>8.5</v>
      </c>
      <c r="AD15" s="40">
        <v>3300</v>
      </c>
      <c r="AG15" s="26" t="s">
        <v>566</v>
      </c>
      <c r="AS15" s="38">
        <v>1.5</v>
      </c>
      <c r="AT15" s="23">
        <v>0.08</v>
      </c>
      <c r="AU15" s="23" t="s">
        <v>632</v>
      </c>
      <c r="AV15" s="52">
        <v>1.1000000000000001</v>
      </c>
      <c r="AX15" s="35">
        <v>0.17</v>
      </c>
      <c r="AY15" s="35">
        <v>6.9000000000000006E-2</v>
      </c>
      <c r="BA15" s="78">
        <v>18</v>
      </c>
      <c r="BC15" s="23" t="s">
        <v>443</v>
      </c>
      <c r="BF15" s="78">
        <v>45</v>
      </c>
    </row>
    <row r="16" spans="1:85">
      <c r="A16" s="35" t="s">
        <v>637</v>
      </c>
      <c r="B16" s="13" t="s">
        <v>659</v>
      </c>
      <c r="C16" s="24" t="s">
        <v>297</v>
      </c>
      <c r="D16" s="157">
        <v>0.46527777777777773</v>
      </c>
      <c r="E16" s="23" t="s">
        <v>397</v>
      </c>
      <c r="G16" s="38">
        <v>31.5</v>
      </c>
      <c r="H16" s="38">
        <v>30.2</v>
      </c>
      <c r="M16" s="35" t="s">
        <v>142</v>
      </c>
      <c r="Y16" s="35">
        <v>7.9</v>
      </c>
      <c r="Z16" s="35">
        <v>0.7</v>
      </c>
      <c r="AA16" s="38">
        <v>3.4</v>
      </c>
      <c r="AB16" s="78">
        <v>6</v>
      </c>
      <c r="AC16" s="38">
        <v>8.8000000000000007</v>
      </c>
      <c r="AD16" s="40">
        <v>130000</v>
      </c>
      <c r="AG16" s="26" t="s">
        <v>566</v>
      </c>
      <c r="AS16" s="37">
        <v>0.78</v>
      </c>
      <c r="AT16" s="23">
        <v>7.0000000000000007E-2</v>
      </c>
      <c r="AU16" s="23" t="s">
        <v>632</v>
      </c>
      <c r="AV16" s="35">
        <v>0.44</v>
      </c>
      <c r="AX16" s="35">
        <v>0.17</v>
      </c>
      <c r="AY16" s="35">
        <v>8.7999999999999995E-2</v>
      </c>
      <c r="BA16" s="78">
        <v>20</v>
      </c>
      <c r="BC16" s="23" t="s">
        <v>443</v>
      </c>
      <c r="BF16" s="78">
        <v>51</v>
      </c>
    </row>
    <row r="17" spans="1:58">
      <c r="A17" s="35" t="s">
        <v>637</v>
      </c>
      <c r="B17" s="13" t="s">
        <v>659</v>
      </c>
      <c r="C17" s="24" t="s">
        <v>661</v>
      </c>
      <c r="D17" s="157">
        <v>0.46388888888888885</v>
      </c>
      <c r="E17" s="23" t="s">
        <v>397</v>
      </c>
      <c r="G17" s="38">
        <v>28.2</v>
      </c>
      <c r="H17" s="38">
        <v>23.5</v>
      </c>
      <c r="M17" s="35" t="s">
        <v>142</v>
      </c>
      <c r="Y17" s="35">
        <v>7.7</v>
      </c>
      <c r="Z17" s="35">
        <v>0.6</v>
      </c>
      <c r="AA17" s="38">
        <v>3.6</v>
      </c>
      <c r="AB17" s="78">
        <v>3</v>
      </c>
      <c r="AC17" s="38">
        <v>8.1</v>
      </c>
      <c r="AD17" s="40">
        <v>13000</v>
      </c>
      <c r="AG17" s="26" t="s">
        <v>566</v>
      </c>
      <c r="AS17" s="37">
        <v>0.99</v>
      </c>
      <c r="AT17" s="23">
        <v>0.06</v>
      </c>
      <c r="AU17" s="23" t="s">
        <v>632</v>
      </c>
      <c r="AV17" s="35">
        <v>0.67</v>
      </c>
      <c r="AX17" s="35">
        <v>0.19</v>
      </c>
      <c r="AY17" s="35">
        <v>9.0999999999999998E-2</v>
      </c>
      <c r="BA17" s="78">
        <v>19</v>
      </c>
      <c r="BC17" s="23" t="s">
        <v>443</v>
      </c>
      <c r="BF17" s="78">
        <v>53</v>
      </c>
    </row>
    <row r="18" spans="1:58">
      <c r="A18" s="35" t="s">
        <v>637</v>
      </c>
      <c r="B18" s="13" t="s">
        <v>659</v>
      </c>
      <c r="C18" s="24" t="s">
        <v>562</v>
      </c>
      <c r="D18" s="157">
        <v>0.4513888888888889</v>
      </c>
      <c r="E18" s="23" t="s">
        <v>141</v>
      </c>
      <c r="G18" s="38">
        <v>16.399999999999999</v>
      </c>
      <c r="H18" s="38">
        <v>12.5</v>
      </c>
      <c r="M18" s="35" t="s">
        <v>142</v>
      </c>
      <c r="Y18" s="35">
        <v>7.8</v>
      </c>
      <c r="Z18" s="35">
        <v>0.5</v>
      </c>
      <c r="AA18" s="38">
        <v>2.7</v>
      </c>
      <c r="AB18" s="78">
        <v>3</v>
      </c>
      <c r="AC18" s="38">
        <v>10.3</v>
      </c>
      <c r="AD18" s="40">
        <v>3300</v>
      </c>
      <c r="AG18" s="26" t="s">
        <v>566</v>
      </c>
      <c r="AS18" s="37">
        <v>0.98</v>
      </c>
      <c r="AT18" s="23">
        <v>7.0000000000000007E-2</v>
      </c>
      <c r="AU18" s="23" t="s">
        <v>632</v>
      </c>
      <c r="AV18" s="35">
        <v>0.63</v>
      </c>
      <c r="AX18" s="35">
        <v>0.14000000000000001</v>
      </c>
      <c r="AY18" s="158">
        <v>0.06</v>
      </c>
      <c r="BA18" s="78">
        <v>18</v>
      </c>
      <c r="BC18" s="23" t="s">
        <v>443</v>
      </c>
      <c r="BF18" s="78">
        <v>52</v>
      </c>
    </row>
    <row r="19" spans="1:58">
      <c r="A19" s="35" t="s">
        <v>637</v>
      </c>
      <c r="B19" s="13" t="s">
        <v>662</v>
      </c>
      <c r="C19" s="24" t="s">
        <v>663</v>
      </c>
      <c r="D19" s="157">
        <v>0.58750000000000002</v>
      </c>
      <c r="E19" s="23" t="s">
        <v>397</v>
      </c>
      <c r="G19" s="38">
        <v>24.1</v>
      </c>
      <c r="H19" s="38">
        <v>21</v>
      </c>
      <c r="M19" s="35" t="s">
        <v>142</v>
      </c>
      <c r="Y19" s="35">
        <v>8.1999999999999993</v>
      </c>
      <c r="Z19" s="35">
        <v>1.1000000000000001</v>
      </c>
      <c r="AA19" s="38">
        <v>4</v>
      </c>
      <c r="AB19" s="78">
        <v>2</v>
      </c>
      <c r="AC19" s="38">
        <v>9.9</v>
      </c>
      <c r="AD19" s="40">
        <v>3300</v>
      </c>
      <c r="AG19" s="26" t="s">
        <v>566</v>
      </c>
      <c r="AS19" s="38">
        <v>1.5</v>
      </c>
      <c r="AT19" s="23" t="s">
        <v>664</v>
      </c>
      <c r="AU19" s="23" t="s">
        <v>632</v>
      </c>
      <c r="AV19" s="35">
        <v>0.97</v>
      </c>
      <c r="AX19" s="35">
        <v>0.13</v>
      </c>
      <c r="AY19" s="35">
        <v>8.5000000000000006E-2</v>
      </c>
      <c r="BA19" s="78">
        <v>18</v>
      </c>
      <c r="BC19" s="23" t="s">
        <v>443</v>
      </c>
      <c r="BF19" s="78">
        <v>40</v>
      </c>
    </row>
    <row r="20" spans="1:58">
      <c r="A20" s="35" t="s">
        <v>637</v>
      </c>
      <c r="B20" s="13" t="s">
        <v>662</v>
      </c>
      <c r="C20" s="24" t="s">
        <v>283</v>
      </c>
      <c r="D20" s="157">
        <v>0.47569444444444442</v>
      </c>
      <c r="E20" s="23" t="s">
        <v>397</v>
      </c>
      <c r="G20" s="38">
        <v>31.4</v>
      </c>
      <c r="H20" s="38">
        <v>30.5</v>
      </c>
      <c r="M20" s="35" t="s">
        <v>142</v>
      </c>
      <c r="Y20" s="35">
        <v>8.8000000000000007</v>
      </c>
      <c r="Z20" s="35">
        <v>1.1000000000000001</v>
      </c>
      <c r="AA20" s="38">
        <v>3.7</v>
      </c>
      <c r="AB20" s="78">
        <v>5</v>
      </c>
      <c r="AC20" s="38">
        <v>12.9</v>
      </c>
      <c r="AD20" s="40">
        <v>17000</v>
      </c>
      <c r="AG20" s="26" t="s">
        <v>566</v>
      </c>
      <c r="AS20" s="37">
        <v>0.82</v>
      </c>
      <c r="AT20" s="23" t="s">
        <v>664</v>
      </c>
      <c r="AU20" s="23" t="s">
        <v>632</v>
      </c>
      <c r="AV20" s="35">
        <v>0.39</v>
      </c>
      <c r="AX20" s="35">
        <v>0.16</v>
      </c>
      <c r="AY20" s="113">
        <v>0.1</v>
      </c>
      <c r="BA20" s="78">
        <v>18</v>
      </c>
      <c r="BC20" s="23" t="s">
        <v>443</v>
      </c>
      <c r="BF20" s="78">
        <v>38</v>
      </c>
    </row>
    <row r="21" spans="1:58">
      <c r="A21" s="35" t="s">
        <v>637</v>
      </c>
      <c r="B21" s="13" t="s">
        <v>662</v>
      </c>
      <c r="C21" s="24" t="s">
        <v>652</v>
      </c>
      <c r="D21" s="157">
        <v>0.47222222222222227</v>
      </c>
      <c r="E21" s="23" t="s">
        <v>397</v>
      </c>
      <c r="G21" s="38">
        <v>29.6</v>
      </c>
      <c r="H21" s="38">
        <v>22.7</v>
      </c>
      <c r="M21" s="35" t="s">
        <v>142</v>
      </c>
      <c r="Y21" s="35">
        <v>8.1</v>
      </c>
      <c r="Z21" s="35">
        <v>0.6</v>
      </c>
      <c r="AA21" s="38">
        <v>3</v>
      </c>
      <c r="AB21" s="78">
        <v>2</v>
      </c>
      <c r="AC21" s="38">
        <v>10</v>
      </c>
      <c r="AD21" s="40">
        <v>4900</v>
      </c>
      <c r="AG21" s="26" t="s">
        <v>566</v>
      </c>
      <c r="AS21" s="38">
        <v>1.1000000000000001</v>
      </c>
      <c r="AT21" s="23">
        <v>0.04</v>
      </c>
      <c r="AU21" s="23" t="s">
        <v>632</v>
      </c>
      <c r="AV21" s="35">
        <v>0.84</v>
      </c>
      <c r="AX21" s="35">
        <v>0.14000000000000001</v>
      </c>
      <c r="AY21" s="113">
        <v>0.1</v>
      </c>
      <c r="BA21" s="78">
        <v>17</v>
      </c>
      <c r="BC21" s="23" t="s">
        <v>443</v>
      </c>
      <c r="BF21" s="78">
        <v>42</v>
      </c>
    </row>
    <row r="22" spans="1:58">
      <c r="A22" s="35" t="s">
        <v>637</v>
      </c>
      <c r="B22" s="13" t="s">
        <v>662</v>
      </c>
      <c r="C22" s="24" t="s">
        <v>538</v>
      </c>
      <c r="D22" s="157">
        <v>0.46527777777777773</v>
      </c>
      <c r="E22" s="23" t="s">
        <v>141</v>
      </c>
      <c r="G22" s="38">
        <v>16.8</v>
      </c>
      <c r="H22" s="38">
        <v>12.4</v>
      </c>
      <c r="M22" s="35" t="s">
        <v>142</v>
      </c>
      <c r="Y22" s="52">
        <v>8</v>
      </c>
      <c r="Z22" s="35">
        <v>0.8</v>
      </c>
      <c r="AA22" s="38">
        <v>4.0999999999999996</v>
      </c>
      <c r="AB22" s="78">
        <v>17</v>
      </c>
      <c r="AC22" s="38">
        <v>11.2</v>
      </c>
      <c r="AD22" s="40">
        <v>2300</v>
      </c>
      <c r="AG22" s="26" t="s">
        <v>566</v>
      </c>
      <c r="AS22" s="38">
        <v>1.4</v>
      </c>
      <c r="AT22" s="23">
        <v>0.09</v>
      </c>
      <c r="AU22" s="23" t="s">
        <v>632</v>
      </c>
      <c r="AV22" s="52">
        <v>1</v>
      </c>
      <c r="AX22" s="35">
        <v>0.16</v>
      </c>
      <c r="AY22" s="35">
        <v>8.5999999999999993E-2</v>
      </c>
      <c r="BA22" s="78">
        <v>17</v>
      </c>
      <c r="BC22" s="23" t="s">
        <v>443</v>
      </c>
      <c r="BF22" s="78">
        <v>40</v>
      </c>
    </row>
    <row r="23" spans="1:58">
      <c r="A23" s="35" t="s">
        <v>637</v>
      </c>
      <c r="B23" s="13" t="s">
        <v>665</v>
      </c>
      <c r="C23" s="24" t="s">
        <v>655</v>
      </c>
      <c r="D23" s="157">
        <v>0.59791666666666665</v>
      </c>
      <c r="E23" s="23" t="s">
        <v>397</v>
      </c>
      <c r="G23" s="38">
        <v>23.8</v>
      </c>
      <c r="H23" s="38">
        <v>19</v>
      </c>
      <c r="M23" s="35" t="s">
        <v>142</v>
      </c>
      <c r="Y23" s="52">
        <v>8</v>
      </c>
      <c r="Z23" s="35">
        <v>0.4</v>
      </c>
      <c r="AA23" s="38">
        <v>3.9</v>
      </c>
      <c r="AB23" s="78">
        <v>4</v>
      </c>
      <c r="AC23" s="38">
        <v>8</v>
      </c>
      <c r="AD23" s="40">
        <v>13000</v>
      </c>
      <c r="AG23" s="26" t="s">
        <v>566</v>
      </c>
      <c r="AS23" s="38">
        <v>2.2999999999999998</v>
      </c>
      <c r="AT23" s="23">
        <v>0.11</v>
      </c>
      <c r="AU23" s="23" t="s">
        <v>632</v>
      </c>
      <c r="AV23" s="52">
        <v>1.9</v>
      </c>
      <c r="AX23" s="35">
        <v>0.16</v>
      </c>
      <c r="AY23" s="113">
        <v>0.11</v>
      </c>
      <c r="BA23" s="78">
        <v>17</v>
      </c>
      <c r="BC23" s="23">
        <v>0.03</v>
      </c>
      <c r="BF23" s="78">
        <v>42</v>
      </c>
    </row>
    <row r="24" spans="1:58">
      <c r="A24" s="35" t="s">
        <v>637</v>
      </c>
      <c r="B24" s="13" t="s">
        <v>665</v>
      </c>
      <c r="C24" s="24" t="s">
        <v>650</v>
      </c>
      <c r="D24" s="157">
        <v>0.55902777777777779</v>
      </c>
      <c r="E24" s="23" t="s">
        <v>397</v>
      </c>
      <c r="G24" s="38">
        <v>30.4</v>
      </c>
      <c r="H24" s="38">
        <v>25.8</v>
      </c>
      <c r="M24" s="35" t="s">
        <v>142</v>
      </c>
      <c r="Y24" s="35">
        <v>8.3000000000000007</v>
      </c>
      <c r="Z24" s="35">
        <v>1.1000000000000001</v>
      </c>
      <c r="AA24" s="38">
        <v>3.5</v>
      </c>
      <c r="AB24" s="78">
        <v>4</v>
      </c>
      <c r="AC24" s="38">
        <v>6.2</v>
      </c>
      <c r="AD24" s="40">
        <v>79000</v>
      </c>
      <c r="AG24" s="26" t="s">
        <v>566</v>
      </c>
      <c r="AS24" s="38">
        <v>1.3</v>
      </c>
      <c r="AT24" s="23">
        <v>0.16</v>
      </c>
      <c r="AU24" s="23" t="s">
        <v>632</v>
      </c>
      <c r="AV24" s="35">
        <v>0.87</v>
      </c>
      <c r="AX24" s="35">
        <v>0.23</v>
      </c>
      <c r="AY24" s="113">
        <v>0.17</v>
      </c>
      <c r="BA24" s="78">
        <v>21</v>
      </c>
      <c r="BC24" s="23" t="s">
        <v>443</v>
      </c>
      <c r="BF24" s="78">
        <v>44</v>
      </c>
    </row>
    <row r="25" spans="1:58">
      <c r="A25" s="35" t="s">
        <v>637</v>
      </c>
      <c r="B25" s="13" t="s">
        <v>665</v>
      </c>
      <c r="C25" s="24" t="s">
        <v>666</v>
      </c>
      <c r="D25" s="157">
        <v>0.55555555555555558</v>
      </c>
      <c r="E25" s="23" t="s">
        <v>397</v>
      </c>
      <c r="G25" s="38">
        <v>29.6</v>
      </c>
      <c r="H25" s="38">
        <v>23</v>
      </c>
      <c r="M25" s="35" t="s">
        <v>142</v>
      </c>
      <c r="Y25" s="35">
        <v>7.8</v>
      </c>
      <c r="Z25" s="52">
        <v>1</v>
      </c>
      <c r="AA25" s="38">
        <v>3.6</v>
      </c>
      <c r="AB25" s="78">
        <v>2</v>
      </c>
      <c r="AC25" s="38">
        <v>8</v>
      </c>
      <c r="AD25" s="40">
        <v>110000</v>
      </c>
      <c r="AG25" s="26" t="s">
        <v>566</v>
      </c>
      <c r="AS25" s="38">
        <v>1.9</v>
      </c>
      <c r="AT25" s="23">
        <v>0.16</v>
      </c>
      <c r="AU25" s="23" t="s">
        <v>632</v>
      </c>
      <c r="AV25" s="52">
        <v>1.4</v>
      </c>
      <c r="AX25" s="113">
        <v>0.2</v>
      </c>
      <c r="AY25" s="113">
        <v>0.13</v>
      </c>
      <c r="BA25" s="78">
        <v>20</v>
      </c>
      <c r="BC25" s="23">
        <v>0.04</v>
      </c>
      <c r="BF25" s="78">
        <v>50</v>
      </c>
    </row>
    <row r="26" spans="1:58">
      <c r="A26" s="35" t="s">
        <v>637</v>
      </c>
      <c r="B26" s="13" t="s">
        <v>665</v>
      </c>
      <c r="C26" s="24" t="s">
        <v>667</v>
      </c>
      <c r="D26" s="157">
        <v>0.47430555555555554</v>
      </c>
      <c r="E26" s="23" t="s">
        <v>141</v>
      </c>
      <c r="G26" s="38">
        <v>16.399999999999999</v>
      </c>
      <c r="H26" s="38">
        <v>12</v>
      </c>
      <c r="M26" s="35" t="s">
        <v>142</v>
      </c>
      <c r="Y26" s="35">
        <v>7.9</v>
      </c>
      <c r="Z26" s="52">
        <v>1</v>
      </c>
      <c r="AA26" s="38">
        <v>3.2</v>
      </c>
      <c r="AB26" s="78">
        <v>2</v>
      </c>
      <c r="AC26" s="38">
        <v>8.9</v>
      </c>
      <c r="AD26" s="40">
        <v>7000</v>
      </c>
      <c r="AG26" s="26" t="s">
        <v>566</v>
      </c>
      <c r="AS26" s="38">
        <v>2.8</v>
      </c>
      <c r="AT26" s="23">
        <v>0.55000000000000004</v>
      </c>
      <c r="AU26" s="23" t="s">
        <v>632</v>
      </c>
      <c r="AV26" s="52">
        <v>1.7</v>
      </c>
      <c r="AX26" s="35">
        <v>0.24</v>
      </c>
      <c r="AY26" s="113">
        <v>0.13</v>
      </c>
      <c r="BA26" s="78">
        <v>19</v>
      </c>
      <c r="BC26" s="23">
        <v>0.03</v>
      </c>
      <c r="BF26" s="78">
        <v>45</v>
      </c>
    </row>
    <row r="27" spans="1:58">
      <c r="A27" s="35" t="s">
        <v>637</v>
      </c>
      <c r="B27" s="13" t="s">
        <v>668</v>
      </c>
      <c r="C27" s="24" t="s">
        <v>655</v>
      </c>
      <c r="D27" s="157">
        <v>0.4201388888888889</v>
      </c>
      <c r="E27" s="23" t="s">
        <v>397</v>
      </c>
      <c r="G27" s="38">
        <v>22.1</v>
      </c>
      <c r="H27" s="38">
        <v>17.3</v>
      </c>
      <c r="M27" s="35" t="s">
        <v>142</v>
      </c>
      <c r="Y27" s="35">
        <v>7.9</v>
      </c>
      <c r="Z27" s="35">
        <v>1.1000000000000001</v>
      </c>
      <c r="AA27" s="38">
        <v>4.5999999999999996</v>
      </c>
      <c r="AB27" s="78">
        <v>3</v>
      </c>
      <c r="AC27" s="38">
        <v>8.8000000000000007</v>
      </c>
      <c r="AD27" s="40">
        <v>23000</v>
      </c>
      <c r="AG27" s="26" t="s">
        <v>566</v>
      </c>
      <c r="AS27" s="38">
        <v>1.8</v>
      </c>
      <c r="AT27" s="23" t="s">
        <v>664</v>
      </c>
      <c r="AU27" s="23" t="s">
        <v>632</v>
      </c>
      <c r="AV27" s="52">
        <v>1.5</v>
      </c>
      <c r="AX27" s="113">
        <v>0.2</v>
      </c>
      <c r="AY27" s="113">
        <v>0.15</v>
      </c>
      <c r="BA27" s="78">
        <v>10</v>
      </c>
      <c r="BC27" s="23">
        <v>0.04</v>
      </c>
      <c r="BF27" s="78">
        <v>36</v>
      </c>
    </row>
    <row r="28" spans="1:58">
      <c r="A28" s="35" t="s">
        <v>637</v>
      </c>
      <c r="B28" s="13" t="s">
        <v>668</v>
      </c>
      <c r="C28" s="24" t="s">
        <v>650</v>
      </c>
      <c r="D28" s="157">
        <v>0.41736111111111113</v>
      </c>
      <c r="E28" s="23" t="s">
        <v>397</v>
      </c>
      <c r="G28" s="38">
        <v>31.1</v>
      </c>
      <c r="H28" s="38">
        <v>25.6</v>
      </c>
      <c r="M28" s="35" t="s">
        <v>142</v>
      </c>
      <c r="Y28" s="52">
        <v>8</v>
      </c>
      <c r="Z28" s="35">
        <v>0.7</v>
      </c>
      <c r="AA28" s="38">
        <v>3.2</v>
      </c>
      <c r="AB28" s="78">
        <v>1</v>
      </c>
      <c r="AC28" s="38">
        <v>7.7</v>
      </c>
      <c r="AD28" s="40">
        <v>22000</v>
      </c>
      <c r="AG28" s="26" t="s">
        <v>566</v>
      </c>
      <c r="AS28" s="38">
        <v>1.1000000000000001</v>
      </c>
      <c r="AT28" s="23" t="s">
        <v>669</v>
      </c>
      <c r="AU28" s="23" t="s">
        <v>632</v>
      </c>
      <c r="AV28" s="35">
        <v>0.82</v>
      </c>
      <c r="AX28" s="35">
        <v>0.41</v>
      </c>
      <c r="AY28" s="113">
        <v>0.36</v>
      </c>
      <c r="BA28" s="78">
        <v>10</v>
      </c>
      <c r="BC28" s="23">
        <v>0.05</v>
      </c>
      <c r="BF28" s="78">
        <v>38</v>
      </c>
    </row>
    <row r="29" spans="1:58">
      <c r="A29" s="35" t="s">
        <v>637</v>
      </c>
      <c r="B29" s="13" t="s">
        <v>668</v>
      </c>
      <c r="C29" s="24" t="s">
        <v>652</v>
      </c>
      <c r="D29" s="157">
        <v>0.40625</v>
      </c>
      <c r="E29" s="23" t="s">
        <v>397</v>
      </c>
      <c r="G29" s="38">
        <v>28.7</v>
      </c>
      <c r="H29" s="38">
        <v>23.1</v>
      </c>
      <c r="M29" s="35" t="s">
        <v>142</v>
      </c>
      <c r="Y29" s="35">
        <v>7.9</v>
      </c>
      <c r="Z29" s="35">
        <v>0.5</v>
      </c>
      <c r="AA29" s="38">
        <v>3.9</v>
      </c>
      <c r="AB29" s="78">
        <v>5</v>
      </c>
      <c r="AC29" s="38">
        <v>8.3000000000000007</v>
      </c>
      <c r="AD29" s="40">
        <v>4900</v>
      </c>
      <c r="AG29" s="26" t="s">
        <v>566</v>
      </c>
      <c r="AS29" s="38">
        <v>1.4</v>
      </c>
      <c r="AT29" s="23">
        <v>7.0000000000000007E-2</v>
      </c>
      <c r="AU29" s="23" t="s">
        <v>632</v>
      </c>
      <c r="AV29" s="52">
        <v>1</v>
      </c>
      <c r="AX29" s="35">
        <v>0.35</v>
      </c>
      <c r="AY29" s="113">
        <v>0.3</v>
      </c>
      <c r="BA29" s="78">
        <v>10</v>
      </c>
      <c r="BC29" s="23" t="s">
        <v>653</v>
      </c>
      <c r="BF29" s="78">
        <v>42</v>
      </c>
    </row>
    <row r="30" spans="1:58">
      <c r="A30" s="35" t="s">
        <v>637</v>
      </c>
      <c r="B30" s="13" t="s">
        <v>668</v>
      </c>
      <c r="C30" s="24" t="s">
        <v>493</v>
      </c>
      <c r="D30" s="157">
        <v>0.40625</v>
      </c>
      <c r="E30" s="23" t="s">
        <v>141</v>
      </c>
      <c r="G30" s="38">
        <v>16.100000000000001</v>
      </c>
      <c r="H30" s="38">
        <v>13.2</v>
      </c>
      <c r="M30" s="35" t="s">
        <v>142</v>
      </c>
      <c r="Y30" s="52">
        <v>8</v>
      </c>
      <c r="Z30" s="35">
        <v>0.9</v>
      </c>
      <c r="AA30" s="38">
        <v>4.3</v>
      </c>
      <c r="AB30" s="78">
        <v>6</v>
      </c>
      <c r="AC30" s="38">
        <v>9.1999999999999993</v>
      </c>
      <c r="AD30" s="40">
        <v>1300</v>
      </c>
      <c r="AG30" s="26" t="s">
        <v>566</v>
      </c>
      <c r="AS30" s="38">
        <v>1.8</v>
      </c>
      <c r="AT30" s="23">
        <v>0.18</v>
      </c>
      <c r="AU30" s="23" t="s">
        <v>632</v>
      </c>
      <c r="AV30" s="52">
        <v>1.2</v>
      </c>
      <c r="AX30" s="35">
        <v>0.52</v>
      </c>
      <c r="AY30" s="113">
        <v>0.43</v>
      </c>
      <c r="BA30" s="78">
        <v>13</v>
      </c>
      <c r="BC30" s="23" t="s">
        <v>653</v>
      </c>
      <c r="BF30" s="78">
        <v>42</v>
      </c>
    </row>
    <row r="31" spans="1:58">
      <c r="A31" s="35" t="s">
        <v>637</v>
      </c>
      <c r="B31" s="13" t="s">
        <v>670</v>
      </c>
      <c r="C31" s="24" t="s">
        <v>663</v>
      </c>
      <c r="D31" s="157">
        <v>0.55902777777777779</v>
      </c>
      <c r="E31" s="23" t="s">
        <v>397</v>
      </c>
      <c r="G31" s="38">
        <v>24.3</v>
      </c>
      <c r="H31" s="38">
        <v>19.600000000000001</v>
      </c>
      <c r="M31" s="35" t="s">
        <v>142</v>
      </c>
      <c r="Y31" s="35">
        <v>7.9</v>
      </c>
      <c r="Z31" s="35">
        <v>0.6</v>
      </c>
      <c r="AA31" s="38">
        <v>3.8</v>
      </c>
      <c r="AB31" s="78">
        <v>4</v>
      </c>
      <c r="AC31" s="38">
        <v>9.3000000000000007</v>
      </c>
      <c r="AD31" s="40">
        <v>7900</v>
      </c>
      <c r="AG31" s="26" t="s">
        <v>566</v>
      </c>
      <c r="AS31" s="38">
        <v>1.7</v>
      </c>
      <c r="AT31" s="23">
        <v>0.05</v>
      </c>
      <c r="AU31" s="23" t="s">
        <v>632</v>
      </c>
      <c r="AV31" s="52">
        <v>1.3</v>
      </c>
      <c r="AX31" s="35">
        <v>0.12</v>
      </c>
      <c r="AY31" s="158">
        <v>8.4000000000000005E-2</v>
      </c>
      <c r="BA31" s="78">
        <v>31</v>
      </c>
      <c r="BC31" s="23" t="s">
        <v>653</v>
      </c>
      <c r="BF31" s="78">
        <v>48</v>
      </c>
    </row>
    <row r="32" spans="1:58">
      <c r="A32" s="35" t="s">
        <v>637</v>
      </c>
      <c r="B32" s="13" t="s">
        <v>670</v>
      </c>
      <c r="C32" s="24" t="s">
        <v>650</v>
      </c>
      <c r="D32" s="157">
        <v>0.45208333333333334</v>
      </c>
      <c r="E32" s="23" t="s">
        <v>397</v>
      </c>
      <c r="G32" s="38">
        <v>31.1</v>
      </c>
      <c r="H32" s="38">
        <v>27.7</v>
      </c>
      <c r="M32" s="35" t="s">
        <v>142</v>
      </c>
      <c r="Y32" s="35">
        <v>8.1</v>
      </c>
      <c r="Z32" s="35">
        <v>0.6</v>
      </c>
      <c r="AA32" s="38">
        <v>4.5</v>
      </c>
      <c r="AB32" s="78">
        <v>5</v>
      </c>
      <c r="AC32" s="38">
        <v>8.6999999999999993</v>
      </c>
      <c r="AD32" s="40">
        <v>130000</v>
      </c>
      <c r="AG32" s="26" t="s">
        <v>566</v>
      </c>
      <c r="AS32" s="37">
        <v>0.82</v>
      </c>
      <c r="AT32" s="23" t="s">
        <v>664</v>
      </c>
      <c r="AU32" s="23" t="s">
        <v>632</v>
      </c>
      <c r="AV32" s="35">
        <v>0.48</v>
      </c>
      <c r="AX32" s="35">
        <v>0.17</v>
      </c>
      <c r="AY32" s="113">
        <v>0.12</v>
      </c>
      <c r="BA32" s="78">
        <v>36</v>
      </c>
      <c r="BC32" s="23" t="s">
        <v>653</v>
      </c>
      <c r="BF32" s="78">
        <v>50</v>
      </c>
    </row>
    <row r="33" spans="1:58">
      <c r="A33" s="35" t="s">
        <v>637</v>
      </c>
      <c r="B33" s="13" t="s">
        <v>670</v>
      </c>
      <c r="C33" s="24" t="s">
        <v>671</v>
      </c>
      <c r="D33" s="157">
        <v>0.44305555555555554</v>
      </c>
      <c r="E33" s="23" t="s">
        <v>397</v>
      </c>
      <c r="G33" s="38">
        <v>27</v>
      </c>
      <c r="H33" s="38">
        <v>23.5</v>
      </c>
      <c r="M33" s="35" t="s">
        <v>142</v>
      </c>
      <c r="Y33" s="35">
        <v>7.9</v>
      </c>
      <c r="Z33" s="35">
        <v>0.4</v>
      </c>
      <c r="AA33" s="38">
        <v>3.3</v>
      </c>
      <c r="AB33" s="78">
        <v>2</v>
      </c>
      <c r="AC33" s="38">
        <v>10</v>
      </c>
      <c r="AD33" s="40">
        <v>14000</v>
      </c>
      <c r="AG33" s="26" t="s">
        <v>566</v>
      </c>
      <c r="AS33" s="38">
        <v>1.7</v>
      </c>
      <c r="AT33" s="23" t="s">
        <v>669</v>
      </c>
      <c r="AU33" s="23" t="s">
        <v>632</v>
      </c>
      <c r="AV33" s="52">
        <v>1.4</v>
      </c>
      <c r="AX33" s="35">
        <v>0.14000000000000001</v>
      </c>
      <c r="AY33" s="113">
        <v>0.1</v>
      </c>
      <c r="BA33" s="78">
        <v>17</v>
      </c>
      <c r="BC33" s="23" t="s">
        <v>443</v>
      </c>
      <c r="BF33" s="78">
        <v>45</v>
      </c>
    </row>
    <row r="34" spans="1:58">
      <c r="A34" s="35" t="s">
        <v>637</v>
      </c>
      <c r="B34" s="13" t="s">
        <v>670</v>
      </c>
      <c r="C34" s="24" t="s">
        <v>493</v>
      </c>
      <c r="D34" s="157">
        <v>0.44027777777777777</v>
      </c>
      <c r="E34" s="23" t="s">
        <v>141</v>
      </c>
      <c r="G34" s="38">
        <v>16.5</v>
      </c>
      <c r="H34" s="38">
        <v>12.5</v>
      </c>
      <c r="M34" s="35" t="s">
        <v>142</v>
      </c>
      <c r="Y34" s="35">
        <v>8.1999999999999993</v>
      </c>
      <c r="Z34" s="35">
        <v>1.5</v>
      </c>
      <c r="AA34" s="38">
        <v>4</v>
      </c>
      <c r="AB34" s="78">
        <v>2</v>
      </c>
      <c r="AC34" s="38">
        <v>11.9</v>
      </c>
      <c r="AD34" s="40">
        <v>790</v>
      </c>
      <c r="AG34" s="26" t="s">
        <v>566</v>
      </c>
      <c r="AS34" s="38">
        <v>1.1000000000000001</v>
      </c>
      <c r="AT34" s="23" t="s">
        <v>442</v>
      </c>
      <c r="AU34" s="23" t="s">
        <v>632</v>
      </c>
      <c r="AV34" s="35">
        <v>0.94</v>
      </c>
      <c r="AX34" s="35">
        <v>0.14000000000000001</v>
      </c>
      <c r="AY34" s="35">
        <v>9.6000000000000002E-2</v>
      </c>
      <c r="BA34" s="78">
        <v>40</v>
      </c>
      <c r="BC34" s="23" t="s">
        <v>443</v>
      </c>
      <c r="BF34" s="78">
        <v>50</v>
      </c>
    </row>
    <row r="35" spans="1:58">
      <c r="AD35" s="40"/>
    </row>
    <row r="36" spans="1:58">
      <c r="AD36" s="40"/>
    </row>
    <row r="37" spans="1:58">
      <c r="AD37" s="40"/>
    </row>
    <row r="38" spans="1:58">
      <c r="AD38" s="40"/>
    </row>
    <row r="39" spans="1:58">
      <c r="AD39" s="40"/>
    </row>
    <row r="40" spans="1:58">
      <c r="AD40" s="40"/>
    </row>
    <row r="41" spans="1:58">
      <c r="AD41" s="40"/>
    </row>
    <row r="42" spans="1:58">
      <c r="AD42" s="40"/>
    </row>
    <row r="43" spans="1:58">
      <c r="AD43" s="40"/>
    </row>
    <row r="44" spans="1:58">
      <c r="AD44" s="40"/>
    </row>
    <row r="45" spans="1:58">
      <c r="AD45" s="40"/>
    </row>
    <row r="46" spans="1:58">
      <c r="AD46" s="40"/>
    </row>
    <row r="47" spans="1:58">
      <c r="AD47" s="40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G134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3.875" style="35" bestFit="1" customWidth="1"/>
    <col min="2" max="2" width="10.75" style="13" bestFit="1" customWidth="1"/>
    <col min="3" max="3" width="9.625" style="168"/>
    <col min="4" max="4" width="9.625" style="13"/>
    <col min="5" max="5" width="9.625" style="23" customWidth="1"/>
    <col min="6" max="6" width="9.625" style="37"/>
    <col min="7" max="7" width="9.625" style="38"/>
    <col min="8" max="8" width="9.625" style="227"/>
    <col min="9" max="14" width="9.625" style="35"/>
    <col min="15" max="17" width="9.625" style="38"/>
    <col min="18" max="18" width="9.625" style="35"/>
    <col min="19" max="19" width="9.625" style="38"/>
    <col min="20" max="24" width="9.625" style="35"/>
    <col min="25" max="27" width="9.625" style="227"/>
    <col min="28" max="28" width="9.625" style="226"/>
    <col min="29" max="29" width="9.625" style="227"/>
    <col min="30" max="30" width="9.625" style="37"/>
    <col min="31" max="31" width="9.625" style="39"/>
    <col min="32" max="33" width="9.625" style="37"/>
    <col min="34" max="34" width="9.625" style="224"/>
    <col min="35" max="35" width="9.625" style="225"/>
    <col min="36" max="39" width="9.625" style="224"/>
    <col min="40" max="40" width="9.625" style="35"/>
    <col min="41" max="41" width="9.625" style="226"/>
    <col min="42" max="44" width="9.625" style="35"/>
    <col min="45" max="45" width="9.625" style="227"/>
    <col min="46" max="46" width="9.625" style="35"/>
    <col min="47" max="47" width="9.625" style="224"/>
    <col min="48" max="48" width="9.625" style="227"/>
    <col min="49" max="49" width="9.625" style="193"/>
    <col min="50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63" width="9.625" style="35"/>
    <col min="64" max="64" width="9.625" style="193"/>
    <col min="65" max="65" width="9.625" style="194"/>
    <col min="66" max="66" width="9.625" style="228"/>
    <col min="67" max="67" width="9.625" style="35"/>
    <col min="68" max="71" width="9.625" style="229"/>
    <col min="72" max="76" width="9.625" style="228"/>
    <col min="77" max="79" width="9.625" style="35"/>
    <col min="80" max="80" width="9.625" style="193"/>
    <col min="81" max="16384" width="9.625" style="35"/>
  </cols>
  <sheetData>
    <row r="1" spans="1:85" s="10" customFormat="1" ht="108">
      <c r="A1" s="1" t="s">
        <v>0</v>
      </c>
      <c r="B1" s="2" t="s">
        <v>1</v>
      </c>
      <c r="C1" s="159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16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60" t="s">
        <v>24</v>
      </c>
      <c r="Z1" s="160" t="s">
        <v>25</v>
      </c>
      <c r="AA1" s="160" t="s">
        <v>26</v>
      </c>
      <c r="AB1" s="161" t="s">
        <v>27</v>
      </c>
      <c r="AC1" s="160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162" t="s">
        <v>33</v>
      </c>
      <c r="AI1" s="163" t="s">
        <v>34</v>
      </c>
      <c r="AJ1" s="162" t="s">
        <v>35</v>
      </c>
      <c r="AK1" s="162" t="s">
        <v>36</v>
      </c>
      <c r="AL1" s="162" t="s">
        <v>672</v>
      </c>
      <c r="AM1" s="162" t="s">
        <v>38</v>
      </c>
      <c r="AN1" s="10" t="s">
        <v>39</v>
      </c>
      <c r="AO1" s="161" t="s">
        <v>40</v>
      </c>
      <c r="AP1" s="10" t="s">
        <v>41</v>
      </c>
      <c r="AQ1" s="10" t="s">
        <v>42</v>
      </c>
      <c r="AR1" s="10" t="s">
        <v>43</v>
      </c>
      <c r="AS1" s="160" t="s">
        <v>44</v>
      </c>
      <c r="AT1" s="45" t="s">
        <v>45</v>
      </c>
      <c r="AU1" s="162" t="s">
        <v>46</v>
      </c>
      <c r="AV1" s="160" t="s">
        <v>47</v>
      </c>
      <c r="AW1" s="164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119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64" t="s">
        <v>64</v>
      </c>
      <c r="BM1" s="165" t="s">
        <v>65</v>
      </c>
      <c r="BN1" s="166" t="s">
        <v>66</v>
      </c>
      <c r="BO1" s="10" t="s">
        <v>120</v>
      </c>
      <c r="BP1" s="167" t="s">
        <v>121</v>
      </c>
      <c r="BQ1" s="167" t="s">
        <v>69</v>
      </c>
      <c r="BR1" s="167" t="s">
        <v>70</v>
      </c>
      <c r="BS1" s="167" t="s">
        <v>71</v>
      </c>
      <c r="BT1" s="166" t="s">
        <v>72</v>
      </c>
      <c r="BU1" s="166" t="s">
        <v>122</v>
      </c>
      <c r="BV1" s="166" t="s">
        <v>123</v>
      </c>
      <c r="BW1" s="166" t="s">
        <v>124</v>
      </c>
      <c r="BX1" s="166" t="s">
        <v>125</v>
      </c>
      <c r="BY1" s="10" t="s">
        <v>77</v>
      </c>
      <c r="BZ1" s="10" t="s">
        <v>78</v>
      </c>
      <c r="CA1" s="10" t="s">
        <v>79</v>
      </c>
      <c r="CB1" s="164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68"/>
      <c r="D2" s="12"/>
      <c r="E2" s="14"/>
      <c r="F2" s="15" t="s">
        <v>86</v>
      </c>
      <c r="G2" s="16" t="s">
        <v>87</v>
      </c>
      <c r="H2" s="169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Y2" s="169"/>
      <c r="Z2" s="169" t="s">
        <v>90</v>
      </c>
      <c r="AA2" s="169" t="s">
        <v>90</v>
      </c>
      <c r="AB2" s="170" t="s">
        <v>90</v>
      </c>
      <c r="AC2" s="169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71" t="s">
        <v>90</v>
      </c>
      <c r="AI2" s="172" t="s">
        <v>90</v>
      </c>
      <c r="AJ2" s="171" t="s">
        <v>90</v>
      </c>
      <c r="AK2" s="171" t="s">
        <v>90</v>
      </c>
      <c r="AL2" s="171" t="s">
        <v>90</v>
      </c>
      <c r="AM2" s="171" t="s">
        <v>90</v>
      </c>
      <c r="AN2" s="11" t="s">
        <v>90</v>
      </c>
      <c r="AO2" s="170" t="s">
        <v>90</v>
      </c>
      <c r="AP2" s="11" t="s">
        <v>90</v>
      </c>
      <c r="AQ2" s="11" t="s">
        <v>90</v>
      </c>
      <c r="AR2" s="11" t="s">
        <v>90</v>
      </c>
      <c r="AS2" s="169" t="s">
        <v>90</v>
      </c>
      <c r="AT2" s="20" t="s">
        <v>90</v>
      </c>
      <c r="AU2" s="171" t="s">
        <v>90</v>
      </c>
      <c r="AV2" s="169" t="s">
        <v>90</v>
      </c>
      <c r="AW2" s="22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673</v>
      </c>
      <c r="BG2" s="19"/>
      <c r="BH2" s="47"/>
      <c r="BI2" s="17" t="s">
        <v>91</v>
      </c>
      <c r="BJ2" s="16" t="s">
        <v>92</v>
      </c>
      <c r="BK2" s="19" t="s">
        <v>95</v>
      </c>
      <c r="BL2" s="173" t="s">
        <v>90</v>
      </c>
      <c r="BM2" s="174" t="s">
        <v>90</v>
      </c>
      <c r="BN2" s="175" t="s">
        <v>90</v>
      </c>
      <c r="BO2" s="19" t="s">
        <v>90</v>
      </c>
      <c r="BP2" s="176" t="s">
        <v>90</v>
      </c>
      <c r="BQ2" s="176" t="s">
        <v>90</v>
      </c>
      <c r="BR2" s="176" t="s">
        <v>90</v>
      </c>
      <c r="BS2" s="176" t="s">
        <v>90</v>
      </c>
      <c r="BT2" s="175" t="s">
        <v>90</v>
      </c>
      <c r="BU2" s="175" t="s">
        <v>90</v>
      </c>
      <c r="BV2" s="175" t="s">
        <v>90</v>
      </c>
      <c r="BW2" s="175" t="s">
        <v>90</v>
      </c>
      <c r="BX2" s="175" t="s">
        <v>90</v>
      </c>
      <c r="BY2" s="19" t="s">
        <v>90</v>
      </c>
      <c r="BZ2" s="19" t="s">
        <v>90</v>
      </c>
      <c r="CA2" s="11" t="s">
        <v>90</v>
      </c>
      <c r="CB2" s="22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 s="51" customFormat="1">
      <c r="A3" s="51" t="s">
        <v>674</v>
      </c>
      <c r="B3" s="177" t="s">
        <v>675</v>
      </c>
      <c r="C3" s="178">
        <v>42838</v>
      </c>
      <c r="D3" s="179" t="s">
        <v>676</v>
      </c>
      <c r="E3" s="23"/>
      <c r="F3" s="181"/>
      <c r="G3" s="14"/>
      <c r="H3" s="182">
        <v>17.5</v>
      </c>
      <c r="M3" s="183" t="s">
        <v>142</v>
      </c>
      <c r="O3" s="14"/>
      <c r="P3" s="183" t="s">
        <v>677</v>
      </c>
      <c r="Q3" s="183" t="s">
        <v>678</v>
      </c>
      <c r="R3" s="183" t="s">
        <v>679</v>
      </c>
      <c r="S3" s="183" t="s">
        <v>680</v>
      </c>
      <c r="T3" s="183" t="s">
        <v>681</v>
      </c>
      <c r="U3" s="183" t="s">
        <v>628</v>
      </c>
      <c r="V3" s="183" t="s">
        <v>677</v>
      </c>
      <c r="Y3" s="182">
        <v>7.5</v>
      </c>
      <c r="Z3" s="184">
        <v>3.1</v>
      </c>
      <c r="AA3" s="182">
        <v>5.4</v>
      </c>
      <c r="AB3" s="185">
        <v>2</v>
      </c>
      <c r="AC3" s="182">
        <v>9.1</v>
      </c>
      <c r="AD3" s="181"/>
      <c r="AE3" s="186"/>
      <c r="AF3" s="181"/>
      <c r="AG3" s="181"/>
      <c r="AH3" s="187" t="s">
        <v>682</v>
      </c>
      <c r="AI3" s="188">
        <v>2.9000000000000001E-2</v>
      </c>
      <c r="AJ3" s="187" t="s">
        <v>683</v>
      </c>
      <c r="AK3" s="187" t="s">
        <v>684</v>
      </c>
      <c r="AL3" s="187" t="s">
        <v>685</v>
      </c>
      <c r="AM3" s="187" t="s">
        <v>686</v>
      </c>
      <c r="AO3" s="189" t="s">
        <v>687</v>
      </c>
      <c r="AS3" s="182">
        <v>9.8000000000000007</v>
      </c>
      <c r="AT3" s="189" t="s">
        <v>688</v>
      </c>
      <c r="AU3" s="187" t="s">
        <v>689</v>
      </c>
      <c r="AV3" s="182">
        <v>4.9000000000000004</v>
      </c>
      <c r="AW3" s="190"/>
      <c r="AX3" s="191">
        <v>0.76</v>
      </c>
      <c r="AY3" s="189" t="s">
        <v>690</v>
      </c>
      <c r="BA3" s="14"/>
      <c r="BB3" s="181"/>
      <c r="BE3" s="186"/>
      <c r="BF3" s="181"/>
      <c r="BG3" s="192"/>
      <c r="BH3" s="192"/>
      <c r="BI3" s="14"/>
      <c r="BL3" s="193"/>
      <c r="BM3" s="194"/>
      <c r="BN3" s="195" t="s">
        <v>691</v>
      </c>
      <c r="BP3" s="196" t="s">
        <v>692</v>
      </c>
      <c r="BQ3" s="196" t="s">
        <v>693</v>
      </c>
      <c r="BR3" s="196" t="s">
        <v>691</v>
      </c>
      <c r="BS3" s="196" t="s">
        <v>694</v>
      </c>
      <c r="BT3" s="195" t="s">
        <v>103</v>
      </c>
      <c r="BU3" s="195" t="s">
        <v>692</v>
      </c>
      <c r="BV3" s="195" t="s">
        <v>695</v>
      </c>
      <c r="BW3" s="195" t="s">
        <v>692</v>
      </c>
      <c r="BX3" s="195" t="s">
        <v>692</v>
      </c>
      <c r="CB3" s="195" t="s">
        <v>696</v>
      </c>
    </row>
    <row r="4" spans="1:85">
      <c r="A4" s="35" t="s">
        <v>674</v>
      </c>
      <c r="B4" s="35" t="s">
        <v>675</v>
      </c>
      <c r="C4" s="178">
        <v>42866</v>
      </c>
      <c r="D4" s="179" t="s">
        <v>697</v>
      </c>
      <c r="H4" s="182">
        <v>23.5</v>
      </c>
      <c r="M4" s="183" t="s">
        <v>142</v>
      </c>
      <c r="P4" s="183" t="s">
        <v>677</v>
      </c>
      <c r="Q4" s="183" t="s">
        <v>106</v>
      </c>
      <c r="R4" s="183" t="s">
        <v>107</v>
      </c>
      <c r="S4" s="183" t="s">
        <v>114</v>
      </c>
      <c r="T4" s="183" t="s">
        <v>107</v>
      </c>
      <c r="U4" s="183" t="s">
        <v>110</v>
      </c>
      <c r="V4" s="183" t="s">
        <v>677</v>
      </c>
      <c r="Y4" s="182">
        <v>7.9</v>
      </c>
      <c r="Z4" s="184">
        <v>6.9</v>
      </c>
      <c r="AA4" s="182">
        <v>7.8</v>
      </c>
      <c r="AB4" s="185">
        <v>11</v>
      </c>
      <c r="AC4" s="182">
        <v>10.7</v>
      </c>
      <c r="AH4" s="187" t="s">
        <v>611</v>
      </c>
      <c r="AI4" s="188">
        <v>0.03</v>
      </c>
      <c r="AJ4" s="197">
        <v>0.02</v>
      </c>
      <c r="AK4" s="197">
        <v>0.01</v>
      </c>
      <c r="AL4" s="187" t="s">
        <v>680</v>
      </c>
      <c r="AM4" s="187" t="s">
        <v>698</v>
      </c>
      <c r="AO4" s="189" t="s">
        <v>208</v>
      </c>
      <c r="AS4" s="185">
        <v>12</v>
      </c>
      <c r="AT4" s="189" t="s">
        <v>699</v>
      </c>
      <c r="AU4" s="197">
        <v>0.38</v>
      </c>
      <c r="AV4" s="182">
        <v>4.7</v>
      </c>
      <c r="AW4" s="190"/>
      <c r="AX4" s="191">
        <v>0.54</v>
      </c>
      <c r="AY4" s="197">
        <v>0.34</v>
      </c>
      <c r="BM4" s="198" t="s">
        <v>700</v>
      </c>
      <c r="BN4" s="195" t="s">
        <v>701</v>
      </c>
      <c r="BP4" s="196" t="s">
        <v>702</v>
      </c>
      <c r="BQ4" s="196" t="s">
        <v>692</v>
      </c>
      <c r="BR4" s="196" t="s">
        <v>103</v>
      </c>
      <c r="BS4" s="196" t="s">
        <v>103</v>
      </c>
      <c r="BT4" s="195" t="s">
        <v>103</v>
      </c>
      <c r="BU4" s="195" t="s">
        <v>692</v>
      </c>
      <c r="BV4" s="195" t="s">
        <v>703</v>
      </c>
      <c r="BW4" s="195" t="s">
        <v>692</v>
      </c>
      <c r="BX4" s="195" t="s">
        <v>704</v>
      </c>
      <c r="CB4" s="195" t="s">
        <v>705</v>
      </c>
    </row>
    <row r="5" spans="1:85">
      <c r="A5" s="35" t="s">
        <v>674</v>
      </c>
      <c r="B5" s="35" t="s">
        <v>675</v>
      </c>
      <c r="C5" s="178">
        <v>42893</v>
      </c>
      <c r="D5" s="179" t="s">
        <v>706</v>
      </c>
      <c r="H5" s="182">
        <v>23.5</v>
      </c>
      <c r="M5" s="183" t="s">
        <v>142</v>
      </c>
      <c r="P5" s="183" t="s">
        <v>677</v>
      </c>
      <c r="Q5" s="183" t="s">
        <v>106</v>
      </c>
      <c r="R5" s="183" t="s">
        <v>107</v>
      </c>
      <c r="S5" s="183" t="s">
        <v>114</v>
      </c>
      <c r="T5" s="183" t="s">
        <v>107</v>
      </c>
      <c r="U5" s="183" t="s">
        <v>110</v>
      </c>
      <c r="V5" s="183" t="s">
        <v>677</v>
      </c>
      <c r="Y5" s="182">
        <v>7.8</v>
      </c>
      <c r="Z5" s="184">
        <v>5.7</v>
      </c>
      <c r="AA5" s="182">
        <v>10</v>
      </c>
      <c r="AB5" s="185">
        <v>11</v>
      </c>
      <c r="AC5" s="182">
        <v>9.6</v>
      </c>
      <c r="AH5" s="187" t="s">
        <v>707</v>
      </c>
      <c r="AI5" s="188">
        <v>2.4E-2</v>
      </c>
      <c r="AJ5" s="187" t="s">
        <v>708</v>
      </c>
      <c r="AK5" s="187" t="s">
        <v>709</v>
      </c>
      <c r="AL5" s="187" t="s">
        <v>680</v>
      </c>
      <c r="AM5" s="187" t="s">
        <v>710</v>
      </c>
      <c r="AO5" s="189" t="s">
        <v>208</v>
      </c>
      <c r="AS5" s="185">
        <v>11</v>
      </c>
      <c r="AT5" s="189" t="s">
        <v>711</v>
      </c>
      <c r="AU5" s="187" t="s">
        <v>712</v>
      </c>
      <c r="AV5" s="182">
        <v>4.4000000000000004</v>
      </c>
      <c r="AW5" s="190" t="s">
        <v>600</v>
      </c>
      <c r="AX5" s="191">
        <v>0.42</v>
      </c>
      <c r="AY5" s="197">
        <v>0.25</v>
      </c>
      <c r="BN5" s="195" t="s">
        <v>694</v>
      </c>
      <c r="BP5" s="196" t="s">
        <v>691</v>
      </c>
      <c r="BQ5" s="196" t="s">
        <v>713</v>
      </c>
      <c r="BR5" s="196" t="s">
        <v>103</v>
      </c>
      <c r="BS5" s="196" t="s">
        <v>103</v>
      </c>
      <c r="BT5" s="195" t="s">
        <v>103</v>
      </c>
      <c r="BU5" s="195" t="s">
        <v>714</v>
      </c>
      <c r="BV5" s="195" t="s">
        <v>691</v>
      </c>
      <c r="BW5" s="195" t="s">
        <v>692</v>
      </c>
      <c r="BX5" s="195" t="s">
        <v>714</v>
      </c>
      <c r="CB5" s="195" t="s">
        <v>696</v>
      </c>
    </row>
    <row r="6" spans="1:85">
      <c r="A6" s="35" t="s">
        <v>674</v>
      </c>
      <c r="B6" s="35" t="s">
        <v>675</v>
      </c>
      <c r="C6" s="199">
        <v>42922</v>
      </c>
      <c r="D6" s="179">
        <v>0.4513888888888889</v>
      </c>
      <c r="H6" s="182">
        <v>26.5</v>
      </c>
      <c r="M6" s="183" t="s">
        <v>142</v>
      </c>
      <c r="P6" s="183" t="s">
        <v>677</v>
      </c>
      <c r="Q6" s="183" t="s">
        <v>106</v>
      </c>
      <c r="R6" s="183" t="s">
        <v>107</v>
      </c>
      <c r="S6" s="183" t="s">
        <v>114</v>
      </c>
      <c r="T6" s="183" t="s">
        <v>107</v>
      </c>
      <c r="U6" s="183" t="s">
        <v>110</v>
      </c>
      <c r="V6" s="183" t="s">
        <v>677</v>
      </c>
      <c r="Y6" s="200">
        <v>7.6</v>
      </c>
      <c r="Z6" s="201">
        <v>2.4</v>
      </c>
      <c r="AA6" s="200">
        <v>6.7</v>
      </c>
      <c r="AB6" s="185">
        <v>2</v>
      </c>
      <c r="AC6" s="182">
        <v>7.5</v>
      </c>
      <c r="AG6" s="202" t="s">
        <v>614</v>
      </c>
      <c r="AH6" s="187" t="s">
        <v>715</v>
      </c>
      <c r="AI6" s="188">
        <v>1.9E-2</v>
      </c>
      <c r="AJ6" s="197">
        <v>0.04</v>
      </c>
      <c r="AK6" s="187">
        <v>0.01</v>
      </c>
      <c r="AL6" s="187" t="s">
        <v>680</v>
      </c>
      <c r="AM6" s="187" t="s">
        <v>698</v>
      </c>
      <c r="AO6" s="189" t="s">
        <v>716</v>
      </c>
      <c r="AS6" s="182">
        <v>7.1</v>
      </c>
      <c r="AT6" s="202">
        <v>1.7</v>
      </c>
      <c r="AU6" s="187">
        <v>0.51</v>
      </c>
      <c r="AV6" s="203">
        <v>3.7</v>
      </c>
      <c r="AW6" s="190"/>
      <c r="AX6" s="204">
        <v>0.22</v>
      </c>
      <c r="AY6" s="204">
        <v>0.14000000000000001</v>
      </c>
      <c r="BM6" s="205">
        <v>0.04</v>
      </c>
      <c r="BN6" s="195" t="s">
        <v>692</v>
      </c>
      <c r="BP6" s="196" t="s">
        <v>692</v>
      </c>
      <c r="BQ6" s="196" t="s">
        <v>692</v>
      </c>
      <c r="BR6" s="196" t="s">
        <v>692</v>
      </c>
      <c r="BS6" s="196" t="s">
        <v>692</v>
      </c>
      <c r="BT6" s="195" t="s">
        <v>103</v>
      </c>
      <c r="BU6" s="195" t="s">
        <v>694</v>
      </c>
      <c r="BV6" s="195" t="s">
        <v>691</v>
      </c>
      <c r="BW6" s="195" t="s">
        <v>692</v>
      </c>
      <c r="BX6" s="195" t="s">
        <v>717</v>
      </c>
      <c r="BY6" s="202" t="s">
        <v>718</v>
      </c>
      <c r="BZ6" s="202" t="s">
        <v>719</v>
      </c>
      <c r="CA6" s="202" t="s">
        <v>720</v>
      </c>
      <c r="CB6" s="195" t="s">
        <v>293</v>
      </c>
    </row>
    <row r="7" spans="1:85">
      <c r="A7" s="35" t="s">
        <v>674</v>
      </c>
      <c r="B7" s="35" t="s">
        <v>675</v>
      </c>
      <c r="C7" s="199">
        <v>42950</v>
      </c>
      <c r="D7" s="179">
        <v>0.44791666666666669</v>
      </c>
      <c r="H7" s="200">
        <v>25</v>
      </c>
      <c r="M7" s="183" t="s">
        <v>142</v>
      </c>
      <c r="P7" s="183" t="s">
        <v>677</v>
      </c>
      <c r="Q7" s="183" t="s">
        <v>106</v>
      </c>
      <c r="R7" s="183" t="s">
        <v>107</v>
      </c>
      <c r="S7" s="183" t="s">
        <v>114</v>
      </c>
      <c r="T7" s="183" t="s">
        <v>107</v>
      </c>
      <c r="U7" s="183" t="s">
        <v>110</v>
      </c>
      <c r="V7" s="183" t="s">
        <v>677</v>
      </c>
      <c r="Y7" s="200">
        <v>7.5</v>
      </c>
      <c r="Z7" s="201">
        <v>2.1</v>
      </c>
      <c r="AA7" s="200">
        <v>4.3</v>
      </c>
      <c r="AB7" s="189">
        <v>2</v>
      </c>
      <c r="AC7" s="200">
        <v>7.4</v>
      </c>
      <c r="AH7" s="187" t="s">
        <v>715</v>
      </c>
      <c r="AI7" s="206">
        <v>1.6E-2</v>
      </c>
      <c r="AJ7" s="187">
        <v>0.04</v>
      </c>
      <c r="AK7" s="187">
        <v>0.01</v>
      </c>
      <c r="AL7" s="187" t="s">
        <v>721</v>
      </c>
      <c r="AM7" s="187" t="s">
        <v>722</v>
      </c>
      <c r="AO7" s="189" t="s">
        <v>723</v>
      </c>
      <c r="AS7" s="200">
        <v>5.9</v>
      </c>
      <c r="AT7" s="202">
        <v>0.69</v>
      </c>
      <c r="AU7" s="187">
        <v>0.25</v>
      </c>
      <c r="AV7" s="200">
        <v>4.7</v>
      </c>
      <c r="AW7" s="190"/>
      <c r="AX7" s="202">
        <v>0.46</v>
      </c>
      <c r="AY7" s="202">
        <v>0.38</v>
      </c>
      <c r="BC7" s="202" t="s">
        <v>724</v>
      </c>
      <c r="BL7" s="190" t="s">
        <v>725</v>
      </c>
      <c r="BN7" s="195" t="s">
        <v>726</v>
      </c>
      <c r="BP7" s="196" t="s">
        <v>692</v>
      </c>
      <c r="BQ7" s="196" t="s">
        <v>727</v>
      </c>
      <c r="BR7" s="196" t="s">
        <v>695</v>
      </c>
      <c r="BS7" s="196" t="s">
        <v>703</v>
      </c>
      <c r="BT7" s="195" t="s">
        <v>691</v>
      </c>
      <c r="BU7" s="195" t="s">
        <v>693</v>
      </c>
      <c r="BV7" s="195" t="s">
        <v>714</v>
      </c>
      <c r="BW7" s="195" t="s">
        <v>692</v>
      </c>
      <c r="BX7" s="195" t="s">
        <v>726</v>
      </c>
      <c r="CB7" s="195" t="s">
        <v>293</v>
      </c>
    </row>
    <row r="8" spans="1:85">
      <c r="A8" s="35" t="s">
        <v>674</v>
      </c>
      <c r="B8" s="35" t="s">
        <v>675</v>
      </c>
      <c r="C8" s="199">
        <v>42984</v>
      </c>
      <c r="D8" s="179">
        <v>0.40625</v>
      </c>
      <c r="H8" s="200">
        <v>24</v>
      </c>
      <c r="M8" s="183" t="s">
        <v>142</v>
      </c>
      <c r="P8" s="183" t="s">
        <v>677</v>
      </c>
      <c r="Q8" s="183" t="s">
        <v>106</v>
      </c>
      <c r="R8" s="183" t="s">
        <v>107</v>
      </c>
      <c r="S8" s="183" t="s">
        <v>114</v>
      </c>
      <c r="T8" s="183" t="s">
        <v>107</v>
      </c>
      <c r="U8" s="183" t="s">
        <v>110</v>
      </c>
      <c r="V8" s="183" t="s">
        <v>677</v>
      </c>
      <c r="Y8" s="200">
        <v>7.5</v>
      </c>
      <c r="Z8" s="201">
        <v>3.8</v>
      </c>
      <c r="AA8" s="200">
        <v>5.7</v>
      </c>
      <c r="AB8" s="189">
        <v>5</v>
      </c>
      <c r="AC8" s="200">
        <v>7.8</v>
      </c>
      <c r="AH8" s="187" t="s">
        <v>715</v>
      </c>
      <c r="AI8" s="206">
        <v>2.3E-2</v>
      </c>
      <c r="AJ8" s="187">
        <v>0.04</v>
      </c>
      <c r="AK8" s="187">
        <v>0.01</v>
      </c>
      <c r="AL8" s="187" t="s">
        <v>685</v>
      </c>
      <c r="AM8" s="187" t="s">
        <v>728</v>
      </c>
      <c r="AO8" s="189" t="s">
        <v>729</v>
      </c>
      <c r="AS8" s="200">
        <v>8.4</v>
      </c>
      <c r="AT8" s="202">
        <v>1.5</v>
      </c>
      <c r="AU8" s="187">
        <v>0.11</v>
      </c>
      <c r="AV8" s="200">
        <v>6</v>
      </c>
      <c r="AW8" s="190"/>
      <c r="AX8" s="202">
        <v>0.53</v>
      </c>
      <c r="AY8" s="202">
        <v>0.45</v>
      </c>
      <c r="BN8" s="195" t="s">
        <v>691</v>
      </c>
      <c r="BP8" s="196" t="s">
        <v>691</v>
      </c>
      <c r="BQ8" s="196" t="s">
        <v>726</v>
      </c>
      <c r="BR8" s="196" t="s">
        <v>692</v>
      </c>
      <c r="BS8" s="196" t="s">
        <v>692</v>
      </c>
      <c r="BT8" s="195" t="s">
        <v>692</v>
      </c>
      <c r="BU8" s="195" t="s">
        <v>692</v>
      </c>
      <c r="BV8" s="195" t="s">
        <v>717</v>
      </c>
      <c r="BW8" s="195" t="s">
        <v>692</v>
      </c>
      <c r="BX8" s="195" t="s">
        <v>695</v>
      </c>
      <c r="CB8" s="195" t="s">
        <v>293</v>
      </c>
    </row>
    <row r="9" spans="1:85">
      <c r="A9" s="35" t="s">
        <v>674</v>
      </c>
      <c r="B9" s="35" t="s">
        <v>675</v>
      </c>
      <c r="C9" s="207" t="s">
        <v>730</v>
      </c>
      <c r="D9" s="179">
        <v>0.44791666666666669</v>
      </c>
      <c r="H9" s="200">
        <v>21.5</v>
      </c>
      <c r="M9" s="183" t="s">
        <v>142</v>
      </c>
      <c r="P9" s="183" t="s">
        <v>677</v>
      </c>
      <c r="Q9" s="183" t="s">
        <v>106</v>
      </c>
      <c r="R9" s="183" t="s">
        <v>107</v>
      </c>
      <c r="S9" s="183" t="s">
        <v>114</v>
      </c>
      <c r="T9" s="183" t="s">
        <v>107</v>
      </c>
      <c r="U9" s="183" t="s">
        <v>110</v>
      </c>
      <c r="V9" s="183" t="s">
        <v>677</v>
      </c>
      <c r="Y9" s="200">
        <v>7.6</v>
      </c>
      <c r="Z9" s="201">
        <v>2.9</v>
      </c>
      <c r="AA9" s="200">
        <v>5.5</v>
      </c>
      <c r="AB9" s="189">
        <v>1</v>
      </c>
      <c r="AC9" s="200">
        <v>8.8000000000000007</v>
      </c>
      <c r="AD9" s="181"/>
      <c r="AE9" s="186"/>
      <c r="AF9" s="181"/>
      <c r="AG9" s="181"/>
      <c r="AH9" s="187" t="s">
        <v>715</v>
      </c>
      <c r="AI9" s="206">
        <v>2.8000000000000001E-2</v>
      </c>
      <c r="AJ9" s="187">
        <v>0.03</v>
      </c>
      <c r="AK9" s="187">
        <v>0.01</v>
      </c>
      <c r="AL9" s="187" t="s">
        <v>680</v>
      </c>
      <c r="AM9" s="187" t="s">
        <v>594</v>
      </c>
      <c r="AN9" s="51"/>
      <c r="AO9" s="189" t="s">
        <v>586</v>
      </c>
      <c r="AP9" s="51"/>
      <c r="AQ9" s="51"/>
      <c r="AR9" s="51"/>
      <c r="AS9" s="200">
        <v>11</v>
      </c>
      <c r="AT9" s="202">
        <v>1.7</v>
      </c>
      <c r="AU9" s="187">
        <v>0.18</v>
      </c>
      <c r="AV9" s="200">
        <v>6.4</v>
      </c>
      <c r="AW9" s="190"/>
      <c r="AX9" s="202">
        <v>0.59</v>
      </c>
      <c r="AY9" s="202">
        <v>0.51</v>
      </c>
      <c r="AZ9" s="51"/>
      <c r="BA9" s="14"/>
      <c r="BB9" s="181"/>
      <c r="BC9" s="51"/>
      <c r="BD9" s="51"/>
      <c r="BE9" s="186"/>
      <c r="BF9" s="181"/>
      <c r="BG9" s="192"/>
      <c r="BH9" s="192"/>
      <c r="BI9" s="14"/>
      <c r="BJ9" s="51"/>
      <c r="BK9" s="51"/>
      <c r="BN9" s="195" t="s">
        <v>692</v>
      </c>
      <c r="BO9" s="51"/>
      <c r="BP9" s="196" t="s">
        <v>692</v>
      </c>
      <c r="BQ9" s="196">
        <v>2.0000000000000001E-4</v>
      </c>
      <c r="BR9" s="196" t="s">
        <v>692</v>
      </c>
      <c r="BS9" s="196" t="s">
        <v>692</v>
      </c>
      <c r="BT9" s="195" t="s">
        <v>692</v>
      </c>
      <c r="BU9" s="195" t="s">
        <v>695</v>
      </c>
      <c r="BV9" s="195" t="s">
        <v>714</v>
      </c>
      <c r="BW9" s="195" t="s">
        <v>701</v>
      </c>
      <c r="BX9" s="195" t="s">
        <v>691</v>
      </c>
      <c r="CB9" s="195" t="s">
        <v>293</v>
      </c>
    </row>
    <row r="10" spans="1:85">
      <c r="A10" s="35" t="s">
        <v>674</v>
      </c>
      <c r="B10" s="35" t="s">
        <v>675</v>
      </c>
      <c r="C10" s="208" t="s">
        <v>731</v>
      </c>
      <c r="D10" s="179">
        <v>0.44097222222222227</v>
      </c>
      <c r="H10" s="200">
        <v>18.5</v>
      </c>
      <c r="M10" s="183" t="s">
        <v>142</v>
      </c>
      <c r="P10" s="183" t="s">
        <v>677</v>
      </c>
      <c r="Q10" s="183" t="s">
        <v>106</v>
      </c>
      <c r="R10" s="183" t="s">
        <v>107</v>
      </c>
      <c r="S10" s="183" t="s">
        <v>114</v>
      </c>
      <c r="T10" s="183" t="s">
        <v>107</v>
      </c>
      <c r="U10" s="183" t="s">
        <v>110</v>
      </c>
      <c r="V10" s="183" t="s">
        <v>677</v>
      </c>
      <c r="Y10" s="200">
        <v>7.5</v>
      </c>
      <c r="Z10" s="201">
        <v>1.1000000000000001</v>
      </c>
      <c r="AA10" s="200">
        <v>3</v>
      </c>
      <c r="AB10" s="189">
        <v>2</v>
      </c>
      <c r="AC10" s="200">
        <v>8.6</v>
      </c>
      <c r="AH10" s="187" t="s">
        <v>715</v>
      </c>
      <c r="AI10" s="206">
        <v>1.2E-2</v>
      </c>
      <c r="AJ10" s="187">
        <v>0.03</v>
      </c>
      <c r="AK10" s="187">
        <v>0.01</v>
      </c>
      <c r="AL10" s="187" t="s">
        <v>732</v>
      </c>
      <c r="AM10" s="187" t="s">
        <v>686</v>
      </c>
      <c r="AO10" s="189" t="s">
        <v>716</v>
      </c>
      <c r="AS10" s="200">
        <v>7</v>
      </c>
      <c r="AT10" s="202">
        <v>0.79</v>
      </c>
      <c r="AU10" s="187">
        <v>7.0000000000000007E-2</v>
      </c>
      <c r="AV10" s="200">
        <v>5</v>
      </c>
      <c r="AW10" s="190"/>
      <c r="AX10" s="202">
        <v>0.27</v>
      </c>
      <c r="AY10" s="202">
        <v>0.23</v>
      </c>
      <c r="BM10" s="198">
        <v>0.02</v>
      </c>
      <c r="BN10" s="195" t="s">
        <v>692</v>
      </c>
      <c r="BP10" s="196" t="s">
        <v>692</v>
      </c>
      <c r="BQ10" s="196" t="s">
        <v>692</v>
      </c>
      <c r="BR10" s="196" t="s">
        <v>692</v>
      </c>
      <c r="BS10" s="196" t="s">
        <v>694</v>
      </c>
      <c r="BT10" s="195" t="s">
        <v>691</v>
      </c>
      <c r="BU10" s="195" t="s">
        <v>692</v>
      </c>
      <c r="BV10" s="195" t="s">
        <v>717</v>
      </c>
      <c r="BW10" s="195" t="s">
        <v>727</v>
      </c>
      <c r="BX10" s="195" t="s">
        <v>692</v>
      </c>
      <c r="CB10" s="195" t="s">
        <v>293</v>
      </c>
    </row>
    <row r="11" spans="1:85">
      <c r="A11" s="35" t="s">
        <v>674</v>
      </c>
      <c r="B11" s="35" t="s">
        <v>675</v>
      </c>
      <c r="C11" s="209" t="s">
        <v>733</v>
      </c>
      <c r="D11" s="179">
        <v>0.44930555555555557</v>
      </c>
      <c r="H11" s="200">
        <v>18.5</v>
      </c>
      <c r="M11" s="183" t="s">
        <v>142</v>
      </c>
      <c r="P11" s="183" t="s">
        <v>677</v>
      </c>
      <c r="Q11" s="183" t="s">
        <v>106</v>
      </c>
      <c r="R11" s="183" t="s">
        <v>107</v>
      </c>
      <c r="S11" s="183" t="s">
        <v>114</v>
      </c>
      <c r="T11" s="183" t="s">
        <v>107</v>
      </c>
      <c r="U11" s="183" t="s">
        <v>110</v>
      </c>
      <c r="V11" s="183" t="s">
        <v>677</v>
      </c>
      <c r="Y11" s="200">
        <v>7.5</v>
      </c>
      <c r="Z11" s="201">
        <v>1.1000000000000001</v>
      </c>
      <c r="AA11" s="200">
        <v>3</v>
      </c>
      <c r="AB11" s="189">
        <v>2</v>
      </c>
      <c r="AC11" s="200">
        <v>8.6</v>
      </c>
      <c r="AH11" s="187" t="s">
        <v>734</v>
      </c>
      <c r="AI11" s="206">
        <v>1.2E-2</v>
      </c>
      <c r="AJ11" s="187">
        <v>0.03</v>
      </c>
      <c r="AK11" s="187">
        <v>0.01</v>
      </c>
      <c r="AL11" s="187" t="s">
        <v>585</v>
      </c>
      <c r="AM11" s="187" t="s">
        <v>594</v>
      </c>
      <c r="AO11" s="189" t="s">
        <v>208</v>
      </c>
      <c r="AS11" s="200">
        <v>7</v>
      </c>
      <c r="AT11" s="202">
        <v>0.79</v>
      </c>
      <c r="AU11" s="187">
        <v>7.0000000000000007E-2</v>
      </c>
      <c r="AV11" s="200">
        <v>5</v>
      </c>
      <c r="AW11" s="190" t="s">
        <v>681</v>
      </c>
      <c r="AX11" s="202">
        <v>0.27</v>
      </c>
      <c r="AY11" s="202">
        <v>0.23</v>
      </c>
      <c r="BM11" s="198">
        <v>0.02</v>
      </c>
      <c r="BN11" s="195" t="s">
        <v>692</v>
      </c>
      <c r="BP11" s="196" t="s">
        <v>692</v>
      </c>
      <c r="BQ11" s="196" t="s">
        <v>701</v>
      </c>
      <c r="BR11" s="196" t="s">
        <v>691</v>
      </c>
      <c r="BS11" s="196" t="s">
        <v>692</v>
      </c>
      <c r="BT11" s="195" t="s">
        <v>692</v>
      </c>
      <c r="BU11" s="195" t="s">
        <v>714</v>
      </c>
      <c r="BV11" s="195" t="s">
        <v>692</v>
      </c>
      <c r="BW11" s="195" t="s">
        <v>714</v>
      </c>
      <c r="BX11" s="195" t="s">
        <v>692</v>
      </c>
      <c r="CB11" s="195" t="s">
        <v>293</v>
      </c>
    </row>
    <row r="12" spans="1:85">
      <c r="A12" s="35" t="s">
        <v>674</v>
      </c>
      <c r="B12" s="35" t="s">
        <v>675</v>
      </c>
      <c r="C12" s="168" t="s">
        <v>735</v>
      </c>
      <c r="D12" s="179">
        <v>0.44444444444444442</v>
      </c>
      <c r="H12" s="200">
        <v>14.5</v>
      </c>
      <c r="M12" s="183" t="s">
        <v>142</v>
      </c>
      <c r="P12" s="183" t="s">
        <v>677</v>
      </c>
      <c r="Q12" s="183" t="s">
        <v>106</v>
      </c>
      <c r="R12" s="183" t="s">
        <v>107</v>
      </c>
      <c r="S12" s="183" t="s">
        <v>114</v>
      </c>
      <c r="T12" s="183" t="s">
        <v>107</v>
      </c>
      <c r="U12" s="183" t="s">
        <v>110</v>
      </c>
      <c r="V12" s="183" t="s">
        <v>677</v>
      </c>
      <c r="Y12" s="200">
        <v>7.4</v>
      </c>
      <c r="Z12" s="201">
        <v>5.8</v>
      </c>
      <c r="AA12" s="200">
        <v>6.2</v>
      </c>
      <c r="AB12" s="189">
        <v>3</v>
      </c>
      <c r="AC12" s="200">
        <v>9.4</v>
      </c>
      <c r="AG12" s="202" t="s">
        <v>736</v>
      </c>
      <c r="AH12" s="187" t="s">
        <v>715</v>
      </c>
      <c r="AI12" s="206">
        <v>3.6999999999999998E-2</v>
      </c>
      <c r="AJ12" s="187">
        <v>0.03</v>
      </c>
      <c r="AK12" s="187">
        <v>0.01</v>
      </c>
      <c r="AL12" s="187" t="s">
        <v>585</v>
      </c>
      <c r="AM12" s="187" t="s">
        <v>737</v>
      </c>
      <c r="AO12" s="189" t="s">
        <v>208</v>
      </c>
      <c r="AS12" s="200">
        <v>8.6999999999999993</v>
      </c>
      <c r="AT12" s="210">
        <v>2</v>
      </c>
      <c r="AU12" s="187">
        <v>0.3</v>
      </c>
      <c r="AV12" s="200">
        <v>6.1</v>
      </c>
      <c r="AW12" s="190"/>
      <c r="AX12" s="202">
        <v>0.91</v>
      </c>
      <c r="AY12" s="202">
        <v>0.78</v>
      </c>
      <c r="BM12" s="198">
        <v>0.04</v>
      </c>
      <c r="BN12" s="195" t="s">
        <v>692</v>
      </c>
      <c r="BP12" s="196" t="s">
        <v>704</v>
      </c>
      <c r="BQ12" s="196">
        <v>6.9999999999999999E-4</v>
      </c>
      <c r="BR12" s="196" t="s">
        <v>703</v>
      </c>
      <c r="BS12" s="196" t="s">
        <v>692</v>
      </c>
      <c r="BT12" s="195" t="s">
        <v>701</v>
      </c>
      <c r="BU12" s="195" t="s">
        <v>695</v>
      </c>
      <c r="BV12" s="195" t="s">
        <v>701</v>
      </c>
      <c r="BW12" s="195" t="s">
        <v>692</v>
      </c>
      <c r="BX12" s="195" t="s">
        <v>714</v>
      </c>
      <c r="CB12" s="195" t="s">
        <v>293</v>
      </c>
    </row>
    <row r="13" spans="1:85">
      <c r="A13" s="35" t="s">
        <v>674</v>
      </c>
      <c r="B13" s="35" t="s">
        <v>675</v>
      </c>
      <c r="C13" s="168" t="s">
        <v>738</v>
      </c>
      <c r="D13" s="179">
        <v>0.44305555555555554</v>
      </c>
      <c r="H13" s="200">
        <v>14</v>
      </c>
      <c r="M13" s="183" t="s">
        <v>142</v>
      </c>
      <c r="P13" s="183" t="s">
        <v>677</v>
      </c>
      <c r="Q13" s="183" t="s">
        <v>106</v>
      </c>
      <c r="R13" s="183" t="s">
        <v>107</v>
      </c>
      <c r="S13" s="183" t="s">
        <v>114</v>
      </c>
      <c r="T13" s="183" t="s">
        <v>107</v>
      </c>
      <c r="U13" s="183" t="s">
        <v>110</v>
      </c>
      <c r="V13" s="183" t="s">
        <v>677</v>
      </c>
      <c r="Y13" s="200">
        <v>7.4</v>
      </c>
      <c r="Z13" s="201">
        <v>5.9</v>
      </c>
      <c r="AA13" s="200">
        <v>6.6</v>
      </c>
      <c r="AB13" s="189">
        <v>2</v>
      </c>
      <c r="AC13" s="200">
        <v>10.199999999999999</v>
      </c>
      <c r="AH13" s="187" t="s">
        <v>739</v>
      </c>
      <c r="AI13" s="206">
        <v>3.5999999999999997E-2</v>
      </c>
      <c r="AJ13" s="187">
        <v>0.03</v>
      </c>
      <c r="AK13" s="187">
        <v>0.01</v>
      </c>
      <c r="AL13" s="187" t="s">
        <v>680</v>
      </c>
      <c r="AM13" s="187" t="s">
        <v>686</v>
      </c>
      <c r="AO13" s="189" t="s">
        <v>208</v>
      </c>
      <c r="AS13" s="200">
        <v>9.6999999999999993</v>
      </c>
      <c r="AT13" s="202">
        <v>2.1</v>
      </c>
      <c r="AU13" s="187">
        <v>0.46</v>
      </c>
      <c r="AV13" s="200">
        <v>6.7</v>
      </c>
      <c r="AW13" s="190"/>
      <c r="AX13" s="202">
        <v>0.94</v>
      </c>
      <c r="AY13" s="202">
        <v>0.81</v>
      </c>
      <c r="BC13" s="202" t="s">
        <v>740</v>
      </c>
      <c r="BL13" s="190" t="s">
        <v>741</v>
      </c>
      <c r="BN13" s="195" t="s">
        <v>714</v>
      </c>
      <c r="BP13" s="196" t="s">
        <v>692</v>
      </c>
      <c r="BQ13" s="196">
        <v>6.9999999999999999E-4</v>
      </c>
      <c r="BR13" s="196" t="s">
        <v>692</v>
      </c>
      <c r="BS13" s="196" t="s">
        <v>692</v>
      </c>
      <c r="BT13" s="195" t="s">
        <v>692</v>
      </c>
      <c r="BU13" s="195" t="s">
        <v>692</v>
      </c>
      <c r="BV13" s="195" t="s">
        <v>695</v>
      </c>
      <c r="BW13" s="195" t="s">
        <v>714</v>
      </c>
      <c r="BX13" s="195" t="s">
        <v>701</v>
      </c>
      <c r="CB13" s="195" t="s">
        <v>293</v>
      </c>
    </row>
    <row r="14" spans="1:85" s="51" customFormat="1">
      <c r="A14" s="51" t="s">
        <v>674</v>
      </c>
      <c r="B14" s="51" t="s">
        <v>675</v>
      </c>
      <c r="C14" s="211" t="s">
        <v>742</v>
      </c>
      <c r="D14" s="179">
        <v>0.44444444444444442</v>
      </c>
      <c r="E14" s="180"/>
      <c r="F14" s="181"/>
      <c r="G14" s="14"/>
      <c r="H14" s="200">
        <v>14.5</v>
      </c>
      <c r="M14" s="183" t="s">
        <v>142</v>
      </c>
      <c r="O14" s="14"/>
      <c r="P14" s="183" t="s">
        <v>677</v>
      </c>
      <c r="Q14" s="183" t="s">
        <v>106</v>
      </c>
      <c r="R14" s="183" t="s">
        <v>107</v>
      </c>
      <c r="S14" s="183" t="s">
        <v>114</v>
      </c>
      <c r="T14" s="183" t="s">
        <v>107</v>
      </c>
      <c r="U14" s="183" t="s">
        <v>110</v>
      </c>
      <c r="V14" s="183" t="s">
        <v>677</v>
      </c>
      <c r="Y14" s="200">
        <v>7.6</v>
      </c>
      <c r="Z14" s="201">
        <v>4.9000000000000004</v>
      </c>
      <c r="AA14" s="200">
        <v>5.8</v>
      </c>
      <c r="AB14" s="189">
        <v>2</v>
      </c>
      <c r="AC14" s="200">
        <v>9.4</v>
      </c>
      <c r="AD14" s="181"/>
      <c r="AE14" s="186"/>
      <c r="AF14" s="181"/>
      <c r="AG14" s="181"/>
      <c r="AH14" s="187" t="s">
        <v>715</v>
      </c>
      <c r="AI14" s="206">
        <v>3.3000000000000002E-2</v>
      </c>
      <c r="AJ14" s="187">
        <v>0.04</v>
      </c>
      <c r="AK14" s="187">
        <v>0.01</v>
      </c>
      <c r="AL14" s="187" t="s">
        <v>680</v>
      </c>
      <c r="AM14" s="187" t="s">
        <v>737</v>
      </c>
      <c r="AO14" s="189" t="s">
        <v>208</v>
      </c>
      <c r="AS14" s="200">
        <v>7.9</v>
      </c>
      <c r="AT14" s="202">
        <v>2.1</v>
      </c>
      <c r="AU14" s="187">
        <v>0.33</v>
      </c>
      <c r="AV14" s="200">
        <v>5</v>
      </c>
      <c r="AW14" s="190"/>
      <c r="AX14" s="202">
        <v>0.56000000000000005</v>
      </c>
      <c r="AY14" s="212">
        <v>0.5</v>
      </c>
      <c r="BA14" s="14"/>
      <c r="BB14" s="181"/>
      <c r="BE14" s="186"/>
      <c r="BF14" s="181"/>
      <c r="BG14" s="192"/>
      <c r="BH14" s="192"/>
      <c r="BI14" s="14"/>
      <c r="BL14" s="193"/>
      <c r="BM14" s="198">
        <v>0.04</v>
      </c>
      <c r="BN14" s="195" t="s">
        <v>714</v>
      </c>
      <c r="BP14" s="196" t="s">
        <v>692</v>
      </c>
      <c r="BQ14" s="196" t="s">
        <v>692</v>
      </c>
      <c r="BR14" s="196" t="s">
        <v>692</v>
      </c>
      <c r="BS14" s="196" t="s">
        <v>692</v>
      </c>
      <c r="BT14" s="195" t="s">
        <v>692</v>
      </c>
      <c r="BU14" s="195" t="s">
        <v>692</v>
      </c>
      <c r="BV14" s="195" t="s">
        <v>694</v>
      </c>
      <c r="BW14" s="195" t="s">
        <v>691</v>
      </c>
      <c r="BX14" s="195" t="s">
        <v>692</v>
      </c>
      <c r="CB14" s="195" t="s">
        <v>293</v>
      </c>
    </row>
    <row r="15" spans="1:85">
      <c r="A15" s="35" t="s">
        <v>674</v>
      </c>
      <c r="B15" s="13" t="s">
        <v>743</v>
      </c>
      <c r="C15" s="178">
        <v>42838</v>
      </c>
      <c r="D15" s="179" t="s">
        <v>744</v>
      </c>
      <c r="H15" s="182">
        <v>13.5</v>
      </c>
      <c r="M15" s="183" t="s">
        <v>142</v>
      </c>
      <c r="P15" s="183" t="s">
        <v>677</v>
      </c>
      <c r="Q15" s="183" t="s">
        <v>745</v>
      </c>
      <c r="R15" s="183" t="s">
        <v>746</v>
      </c>
      <c r="S15" s="183" t="s">
        <v>585</v>
      </c>
      <c r="T15" s="183" t="s">
        <v>747</v>
      </c>
      <c r="U15" s="183" t="s">
        <v>748</v>
      </c>
      <c r="V15" s="183" t="s">
        <v>677</v>
      </c>
      <c r="Y15" s="182">
        <v>7.7</v>
      </c>
      <c r="Z15" s="184">
        <v>2.2000000000000002</v>
      </c>
      <c r="AA15" s="182">
        <v>3.8</v>
      </c>
      <c r="AB15" s="185">
        <v>8</v>
      </c>
      <c r="AC15" s="182">
        <v>9</v>
      </c>
      <c r="AH15" s="187" t="s">
        <v>734</v>
      </c>
      <c r="AI15" s="188">
        <v>4.4999999999999998E-2</v>
      </c>
      <c r="AJ15" s="187" t="s">
        <v>749</v>
      </c>
      <c r="AK15" s="187" t="s">
        <v>750</v>
      </c>
      <c r="AL15" s="187" t="s">
        <v>680</v>
      </c>
      <c r="AM15" s="187" t="s">
        <v>751</v>
      </c>
      <c r="AO15" s="189" t="s">
        <v>716</v>
      </c>
      <c r="AS15" s="182">
        <v>5.7</v>
      </c>
      <c r="AT15" s="189" t="s">
        <v>752</v>
      </c>
      <c r="AU15" s="187" t="s">
        <v>753</v>
      </c>
      <c r="AV15" s="182">
        <v>3.8</v>
      </c>
      <c r="AW15" s="190"/>
      <c r="AX15" s="213">
        <v>9.2999999999999999E-2</v>
      </c>
      <c r="AY15" s="189" t="s">
        <v>754</v>
      </c>
      <c r="BN15" s="195" t="s">
        <v>692</v>
      </c>
      <c r="BP15" s="196" t="s">
        <v>755</v>
      </c>
      <c r="BQ15" s="196" t="s">
        <v>714</v>
      </c>
      <c r="BR15" s="196" t="s">
        <v>756</v>
      </c>
      <c r="BS15" s="196" t="s">
        <v>691</v>
      </c>
      <c r="BT15" s="195" t="s">
        <v>103</v>
      </c>
      <c r="BU15" s="195" t="s">
        <v>714</v>
      </c>
      <c r="BV15" s="195" t="s">
        <v>691</v>
      </c>
      <c r="BW15" s="195" t="s">
        <v>726</v>
      </c>
      <c r="BX15" s="195" t="s">
        <v>757</v>
      </c>
      <c r="CB15" s="195" t="s">
        <v>696</v>
      </c>
    </row>
    <row r="16" spans="1:85">
      <c r="A16" s="35" t="s">
        <v>674</v>
      </c>
      <c r="B16" s="35" t="s">
        <v>743</v>
      </c>
      <c r="C16" s="178">
        <v>42866</v>
      </c>
      <c r="D16" s="179" t="s">
        <v>758</v>
      </c>
      <c r="H16" s="182">
        <v>21</v>
      </c>
      <c r="M16" s="183" t="s">
        <v>142</v>
      </c>
      <c r="P16" s="183" t="s">
        <v>677</v>
      </c>
      <c r="Q16" s="183" t="s">
        <v>106</v>
      </c>
      <c r="R16" s="183" t="s">
        <v>107</v>
      </c>
      <c r="S16" s="183" t="s">
        <v>114</v>
      </c>
      <c r="T16" s="183" t="s">
        <v>107</v>
      </c>
      <c r="U16" s="183" t="s">
        <v>110</v>
      </c>
      <c r="V16" s="183" t="s">
        <v>677</v>
      </c>
      <c r="Y16" s="182">
        <v>7.9</v>
      </c>
      <c r="Z16" s="184">
        <v>1.5</v>
      </c>
      <c r="AA16" s="182">
        <v>3.6</v>
      </c>
      <c r="AB16" s="185">
        <v>7</v>
      </c>
      <c r="AC16" s="182">
        <v>9.1</v>
      </c>
      <c r="AH16" s="187" t="s">
        <v>109</v>
      </c>
      <c r="AI16" s="188">
        <v>7.0000000000000001E-3</v>
      </c>
      <c r="AJ16" s="197">
        <v>0.19</v>
      </c>
      <c r="AK16" s="197">
        <v>0.03</v>
      </c>
      <c r="AL16" s="187" t="s">
        <v>759</v>
      </c>
      <c r="AM16" s="187" t="s">
        <v>686</v>
      </c>
      <c r="AO16" s="189" t="s">
        <v>208</v>
      </c>
      <c r="AS16" s="182">
        <v>4.5999999999999996</v>
      </c>
      <c r="AT16" s="189" t="s">
        <v>753</v>
      </c>
      <c r="AU16" s="187" t="s">
        <v>760</v>
      </c>
      <c r="AV16" s="182">
        <v>3.5</v>
      </c>
      <c r="AW16" s="190"/>
      <c r="AX16" s="213">
        <v>9.5000000000000001E-2</v>
      </c>
      <c r="AY16" s="188">
        <v>2.9000000000000001E-2</v>
      </c>
      <c r="BM16" s="198" t="s">
        <v>683</v>
      </c>
      <c r="BN16" s="195" t="s">
        <v>717</v>
      </c>
      <c r="BP16" s="196" t="s">
        <v>761</v>
      </c>
      <c r="BQ16" s="196" t="s">
        <v>701</v>
      </c>
      <c r="BR16" s="196" t="s">
        <v>762</v>
      </c>
      <c r="BS16" s="196" t="s">
        <v>103</v>
      </c>
      <c r="BT16" s="195" t="s">
        <v>103</v>
      </c>
      <c r="BU16" s="195" t="s">
        <v>695</v>
      </c>
      <c r="BV16" s="195" t="s">
        <v>691</v>
      </c>
      <c r="BW16" s="195" t="s">
        <v>717</v>
      </c>
      <c r="BX16" s="195" t="s">
        <v>714</v>
      </c>
      <c r="CB16" s="195" t="s">
        <v>763</v>
      </c>
    </row>
    <row r="17" spans="1:80">
      <c r="A17" s="35" t="s">
        <v>674</v>
      </c>
      <c r="B17" s="35" t="s">
        <v>743</v>
      </c>
      <c r="C17" s="178">
        <v>42893</v>
      </c>
      <c r="D17" s="179" t="s">
        <v>764</v>
      </c>
      <c r="H17" s="182">
        <v>20</v>
      </c>
      <c r="M17" s="183" t="s">
        <v>142</v>
      </c>
      <c r="P17" s="183" t="s">
        <v>677</v>
      </c>
      <c r="Q17" s="183" t="s">
        <v>106</v>
      </c>
      <c r="R17" s="183" t="s">
        <v>107</v>
      </c>
      <c r="S17" s="183" t="s">
        <v>114</v>
      </c>
      <c r="T17" s="183" t="s">
        <v>107</v>
      </c>
      <c r="U17" s="183" t="s">
        <v>110</v>
      </c>
      <c r="V17" s="183" t="s">
        <v>677</v>
      </c>
      <c r="Y17" s="182">
        <v>8.1</v>
      </c>
      <c r="Z17" s="184">
        <v>0.9</v>
      </c>
      <c r="AA17" s="182">
        <v>3.6</v>
      </c>
      <c r="AB17" s="185">
        <v>3</v>
      </c>
      <c r="AC17" s="182">
        <v>8.9</v>
      </c>
      <c r="AH17" s="187" t="s">
        <v>611</v>
      </c>
      <c r="AI17" s="188">
        <v>7.0000000000000001E-3</v>
      </c>
      <c r="AJ17" s="187" t="s">
        <v>765</v>
      </c>
      <c r="AK17" s="187" t="s">
        <v>766</v>
      </c>
      <c r="AL17" s="187" t="s">
        <v>759</v>
      </c>
      <c r="AM17" s="187" t="s">
        <v>767</v>
      </c>
      <c r="AO17" s="189" t="s">
        <v>208</v>
      </c>
      <c r="AS17" s="182">
        <v>3.2</v>
      </c>
      <c r="AT17" s="189" t="s">
        <v>768</v>
      </c>
      <c r="AU17" s="187" t="s">
        <v>769</v>
      </c>
      <c r="AV17" s="182">
        <v>3</v>
      </c>
      <c r="AW17" s="190" t="s">
        <v>681</v>
      </c>
      <c r="AX17" s="213">
        <v>6.6000000000000003E-2</v>
      </c>
      <c r="AY17" s="188">
        <v>1.9E-2</v>
      </c>
      <c r="BN17" s="195" t="s">
        <v>714</v>
      </c>
      <c r="BP17" s="196" t="s">
        <v>701</v>
      </c>
      <c r="BQ17" s="196" t="s">
        <v>692</v>
      </c>
      <c r="BR17" s="196" t="s">
        <v>770</v>
      </c>
      <c r="BS17" s="196" t="s">
        <v>103</v>
      </c>
      <c r="BT17" s="195" t="s">
        <v>103</v>
      </c>
      <c r="BU17" s="195" t="s">
        <v>703</v>
      </c>
      <c r="BV17" s="195" t="s">
        <v>714</v>
      </c>
      <c r="BW17" s="195" t="s">
        <v>692</v>
      </c>
      <c r="BX17" s="195" t="s">
        <v>692</v>
      </c>
      <c r="CB17" s="195" t="s">
        <v>696</v>
      </c>
    </row>
    <row r="18" spans="1:80">
      <c r="A18" s="35" t="s">
        <v>674</v>
      </c>
      <c r="B18" s="35" t="s">
        <v>743</v>
      </c>
      <c r="C18" s="199">
        <v>42922</v>
      </c>
      <c r="D18" s="179">
        <v>0.45833333333333331</v>
      </c>
      <c r="H18" s="182">
        <v>24.5</v>
      </c>
      <c r="M18" s="183" t="s">
        <v>142</v>
      </c>
      <c r="P18" s="183" t="s">
        <v>677</v>
      </c>
      <c r="Q18" s="183" t="s">
        <v>106</v>
      </c>
      <c r="R18" s="183" t="s">
        <v>107</v>
      </c>
      <c r="S18" s="183" t="s">
        <v>114</v>
      </c>
      <c r="T18" s="183" t="s">
        <v>107</v>
      </c>
      <c r="U18" s="183" t="s">
        <v>110</v>
      </c>
      <c r="V18" s="183" t="s">
        <v>677</v>
      </c>
      <c r="Y18" s="200">
        <v>7.8</v>
      </c>
      <c r="Z18" s="201">
        <v>1.3</v>
      </c>
      <c r="AA18" s="200">
        <v>4.5</v>
      </c>
      <c r="AB18" s="185">
        <v>10</v>
      </c>
      <c r="AC18" s="182">
        <v>7.3</v>
      </c>
      <c r="AG18" s="202" t="s">
        <v>771</v>
      </c>
      <c r="AH18" s="187" t="s">
        <v>772</v>
      </c>
      <c r="AI18" s="188">
        <v>6.0000000000000001E-3</v>
      </c>
      <c r="AJ18" s="197">
        <v>0.25</v>
      </c>
      <c r="AK18" s="197">
        <v>0.04</v>
      </c>
      <c r="AL18" s="187" t="s">
        <v>773</v>
      </c>
      <c r="AM18" s="187" t="s">
        <v>686</v>
      </c>
      <c r="AO18" s="189" t="s">
        <v>687</v>
      </c>
      <c r="AS18" s="182">
        <v>4.0999999999999996</v>
      </c>
      <c r="AT18" s="202" t="s">
        <v>774</v>
      </c>
      <c r="AU18" s="187" t="s">
        <v>775</v>
      </c>
      <c r="AV18" s="203">
        <v>3.6</v>
      </c>
      <c r="AW18" s="190"/>
      <c r="AX18" s="204">
        <v>0.11</v>
      </c>
      <c r="AY18" s="204">
        <v>3.6999999999999998E-2</v>
      </c>
      <c r="BM18" s="205">
        <v>0.03</v>
      </c>
      <c r="BN18" s="195" t="s">
        <v>695</v>
      </c>
      <c r="BP18" s="196" t="s">
        <v>691</v>
      </c>
      <c r="BQ18" s="196" t="s">
        <v>692</v>
      </c>
      <c r="BR18" s="196">
        <v>2.9999999999999997E-4</v>
      </c>
      <c r="BS18" s="196" t="s">
        <v>714</v>
      </c>
      <c r="BT18" s="195" t="s">
        <v>103</v>
      </c>
      <c r="BU18" s="195" t="s">
        <v>691</v>
      </c>
      <c r="BV18" s="195" t="s">
        <v>694</v>
      </c>
      <c r="BW18" s="195" t="s">
        <v>692</v>
      </c>
      <c r="BX18" s="195" t="s">
        <v>695</v>
      </c>
      <c r="BY18" s="202" t="s">
        <v>776</v>
      </c>
      <c r="BZ18" s="202" t="s">
        <v>777</v>
      </c>
      <c r="CA18" s="202" t="s">
        <v>778</v>
      </c>
      <c r="CB18" s="195" t="s">
        <v>293</v>
      </c>
    </row>
    <row r="19" spans="1:80">
      <c r="A19" s="35" t="s">
        <v>674</v>
      </c>
      <c r="B19" s="35" t="s">
        <v>743</v>
      </c>
      <c r="C19" s="199">
        <v>42950</v>
      </c>
      <c r="D19" s="179">
        <v>0.45347222222222222</v>
      </c>
      <c r="H19" s="200">
        <v>23</v>
      </c>
      <c r="M19" s="183" t="s">
        <v>142</v>
      </c>
      <c r="P19" s="183" t="s">
        <v>677</v>
      </c>
      <c r="Q19" s="183" t="s">
        <v>106</v>
      </c>
      <c r="R19" s="183" t="s">
        <v>107</v>
      </c>
      <c r="S19" s="183" t="s">
        <v>114</v>
      </c>
      <c r="T19" s="183" t="s">
        <v>107</v>
      </c>
      <c r="U19" s="183" t="s">
        <v>110</v>
      </c>
      <c r="V19" s="183" t="s">
        <v>677</v>
      </c>
      <c r="Y19" s="200">
        <v>7.8</v>
      </c>
      <c r="Z19" s="201">
        <v>0.8</v>
      </c>
      <c r="AA19" s="200">
        <v>2.9</v>
      </c>
      <c r="AB19" s="189">
        <v>4</v>
      </c>
      <c r="AC19" s="200">
        <v>8</v>
      </c>
      <c r="AH19" s="187" t="s">
        <v>611</v>
      </c>
      <c r="AI19" s="206">
        <v>5.0000000000000001E-3</v>
      </c>
      <c r="AJ19" s="187">
        <v>0.15</v>
      </c>
      <c r="AK19" s="187">
        <v>0.03</v>
      </c>
      <c r="AL19" s="187" t="s">
        <v>585</v>
      </c>
      <c r="AM19" s="187">
        <v>0.08</v>
      </c>
      <c r="AO19" s="189" t="s">
        <v>723</v>
      </c>
      <c r="AS19" s="200">
        <v>5.9</v>
      </c>
      <c r="AT19" s="202">
        <v>0.11</v>
      </c>
      <c r="AU19" s="187" t="s">
        <v>775</v>
      </c>
      <c r="AV19" s="200">
        <v>5.4</v>
      </c>
      <c r="AW19" s="190"/>
      <c r="AX19" s="202">
        <v>6.5000000000000002E-2</v>
      </c>
      <c r="AY19" s="202">
        <v>3.1E-2</v>
      </c>
      <c r="BC19" s="202"/>
      <c r="BL19" s="190" t="s">
        <v>779</v>
      </c>
      <c r="BN19" s="195" t="s">
        <v>692</v>
      </c>
      <c r="BP19" s="196" t="s">
        <v>691</v>
      </c>
      <c r="BQ19" s="196" t="s">
        <v>714</v>
      </c>
      <c r="BR19" s="196">
        <v>2.9999999999999997E-4</v>
      </c>
      <c r="BS19" s="196" t="s">
        <v>691</v>
      </c>
      <c r="BT19" s="195" t="s">
        <v>726</v>
      </c>
      <c r="BU19" s="195" t="s">
        <v>757</v>
      </c>
      <c r="BV19" s="195" t="s">
        <v>692</v>
      </c>
      <c r="BW19" s="195" t="s">
        <v>692</v>
      </c>
      <c r="BX19" s="195" t="s">
        <v>692</v>
      </c>
      <c r="CB19" s="195" t="s">
        <v>293</v>
      </c>
    </row>
    <row r="20" spans="1:80">
      <c r="A20" s="35" t="s">
        <v>674</v>
      </c>
      <c r="B20" s="35" t="s">
        <v>743</v>
      </c>
      <c r="C20" s="199">
        <v>42984</v>
      </c>
      <c r="D20" s="179">
        <v>0.4513888888888889</v>
      </c>
      <c r="H20" s="200">
        <v>22.5</v>
      </c>
      <c r="M20" s="183" t="s">
        <v>142</v>
      </c>
      <c r="P20" s="183" t="s">
        <v>677</v>
      </c>
      <c r="Q20" s="183" t="s">
        <v>106</v>
      </c>
      <c r="R20" s="183" t="s">
        <v>107</v>
      </c>
      <c r="S20" s="183" t="s">
        <v>114</v>
      </c>
      <c r="T20" s="183" t="s">
        <v>107</v>
      </c>
      <c r="U20" s="183" t="s">
        <v>110</v>
      </c>
      <c r="V20" s="183" t="s">
        <v>677</v>
      </c>
      <c r="Y20" s="200">
        <v>7.6</v>
      </c>
      <c r="Z20" s="201">
        <v>1</v>
      </c>
      <c r="AA20" s="200">
        <v>3.5</v>
      </c>
      <c r="AB20" s="189">
        <v>8</v>
      </c>
      <c r="AC20" s="200">
        <v>7.3</v>
      </c>
      <c r="AH20" s="187" t="s">
        <v>780</v>
      </c>
      <c r="AI20" s="206">
        <v>6.0000000000000001E-3</v>
      </c>
      <c r="AJ20" s="187">
        <v>0.21</v>
      </c>
      <c r="AK20" s="187">
        <v>0.04</v>
      </c>
      <c r="AL20" s="187" t="s">
        <v>680</v>
      </c>
      <c r="AM20" s="187" t="s">
        <v>686</v>
      </c>
      <c r="AO20" s="189" t="s">
        <v>716</v>
      </c>
      <c r="AS20" s="200">
        <v>4.7</v>
      </c>
      <c r="AT20" s="202">
        <v>0.04</v>
      </c>
      <c r="AU20" s="187" t="s">
        <v>769</v>
      </c>
      <c r="AV20" s="200">
        <v>4.0999999999999996</v>
      </c>
      <c r="AW20" s="190"/>
      <c r="AX20" s="202">
        <v>9.4E-2</v>
      </c>
      <c r="AY20" s="202">
        <v>3.7999999999999999E-2</v>
      </c>
      <c r="BN20" s="195" t="s">
        <v>717</v>
      </c>
      <c r="BP20" s="196" t="s">
        <v>692</v>
      </c>
      <c r="BQ20" s="196" t="s">
        <v>695</v>
      </c>
      <c r="BR20" s="196">
        <v>2.0000000000000001E-4</v>
      </c>
      <c r="BS20" s="196" t="s">
        <v>692</v>
      </c>
      <c r="BT20" s="195" t="s">
        <v>692</v>
      </c>
      <c r="BU20" s="195" t="s">
        <v>695</v>
      </c>
      <c r="BV20" s="195" t="s">
        <v>691</v>
      </c>
      <c r="BW20" s="195" t="s">
        <v>717</v>
      </c>
      <c r="BX20" s="195" t="s">
        <v>714</v>
      </c>
      <c r="CB20" s="195" t="s">
        <v>293</v>
      </c>
    </row>
    <row r="21" spans="1:80">
      <c r="A21" s="35" t="s">
        <v>674</v>
      </c>
      <c r="B21" s="35" t="s">
        <v>743</v>
      </c>
      <c r="C21" s="207" t="s">
        <v>730</v>
      </c>
      <c r="D21" s="179">
        <v>0.45347222222222222</v>
      </c>
      <c r="H21" s="200">
        <v>18</v>
      </c>
      <c r="M21" s="183" t="s">
        <v>142</v>
      </c>
      <c r="P21" s="183" t="s">
        <v>677</v>
      </c>
      <c r="Q21" s="183" t="s">
        <v>106</v>
      </c>
      <c r="R21" s="183" t="s">
        <v>107</v>
      </c>
      <c r="S21" s="183" t="s">
        <v>114</v>
      </c>
      <c r="T21" s="183" t="s">
        <v>107</v>
      </c>
      <c r="U21" s="183" t="s">
        <v>110</v>
      </c>
      <c r="V21" s="183" t="s">
        <v>677</v>
      </c>
      <c r="Y21" s="200">
        <v>7.9</v>
      </c>
      <c r="Z21" s="201">
        <v>0.6</v>
      </c>
      <c r="AA21" s="200">
        <v>1.9</v>
      </c>
      <c r="AB21" s="189" t="s">
        <v>736</v>
      </c>
      <c r="AC21" s="200">
        <v>9.4</v>
      </c>
      <c r="AD21" s="181"/>
      <c r="AE21" s="186"/>
      <c r="AF21" s="181"/>
      <c r="AG21" s="181"/>
      <c r="AH21" s="187" t="s">
        <v>715</v>
      </c>
      <c r="AI21" s="206">
        <v>2E-3</v>
      </c>
      <c r="AJ21" s="187">
        <v>0.15</v>
      </c>
      <c r="AK21" s="187">
        <v>0.02</v>
      </c>
      <c r="AL21" s="187" t="s">
        <v>680</v>
      </c>
      <c r="AM21" s="187" t="s">
        <v>686</v>
      </c>
      <c r="AN21" s="51"/>
      <c r="AO21" s="189" t="s">
        <v>716</v>
      </c>
      <c r="AP21" s="51"/>
      <c r="AQ21" s="51"/>
      <c r="AR21" s="51"/>
      <c r="AS21" s="200">
        <v>7.1</v>
      </c>
      <c r="AT21" s="202" t="s">
        <v>781</v>
      </c>
      <c r="AU21" s="187" t="s">
        <v>589</v>
      </c>
      <c r="AV21" s="200">
        <v>6.6</v>
      </c>
      <c r="AW21" s="190"/>
      <c r="AX21" s="214">
        <v>4.5999999999999999E-2</v>
      </c>
      <c r="AY21" s="202">
        <v>3.5000000000000003E-2</v>
      </c>
      <c r="AZ21" s="51"/>
      <c r="BA21" s="14"/>
      <c r="BB21" s="181"/>
      <c r="BC21" s="51"/>
      <c r="BD21" s="51"/>
      <c r="BE21" s="186"/>
      <c r="BF21" s="181"/>
      <c r="BG21" s="192"/>
      <c r="BH21" s="192"/>
      <c r="BI21" s="14"/>
      <c r="BJ21" s="51"/>
      <c r="BK21" s="51"/>
      <c r="BN21" s="195" t="s">
        <v>701</v>
      </c>
      <c r="BO21" s="51"/>
      <c r="BP21" s="196" t="s">
        <v>691</v>
      </c>
      <c r="BQ21" s="196">
        <v>2.0000000000000001E-4</v>
      </c>
      <c r="BR21" s="196">
        <v>2.0000000000000001E-4</v>
      </c>
      <c r="BS21" s="196" t="s">
        <v>692</v>
      </c>
      <c r="BT21" s="195" t="s">
        <v>703</v>
      </c>
      <c r="BU21" s="195" t="s">
        <v>692</v>
      </c>
      <c r="BV21" s="195" t="s">
        <v>692</v>
      </c>
      <c r="BW21" s="195" t="s">
        <v>691</v>
      </c>
      <c r="BX21" s="195" t="s">
        <v>691</v>
      </c>
      <c r="CB21" s="195" t="s">
        <v>293</v>
      </c>
    </row>
    <row r="22" spans="1:80">
      <c r="A22" s="35" t="s">
        <v>674</v>
      </c>
      <c r="B22" s="35" t="s">
        <v>743</v>
      </c>
      <c r="C22" s="208" t="s">
        <v>731</v>
      </c>
      <c r="D22" s="179">
        <v>0.44444444444444442</v>
      </c>
      <c r="H22" s="200">
        <v>17.5</v>
      </c>
      <c r="M22" s="183" t="s">
        <v>142</v>
      </c>
      <c r="P22" s="183" t="s">
        <v>677</v>
      </c>
      <c r="Q22" s="183" t="s">
        <v>106</v>
      </c>
      <c r="R22" s="183" t="s">
        <v>107</v>
      </c>
      <c r="S22" s="183" t="s">
        <v>114</v>
      </c>
      <c r="T22" s="183" t="s">
        <v>107</v>
      </c>
      <c r="U22" s="183" t="s">
        <v>110</v>
      </c>
      <c r="V22" s="183" t="s">
        <v>677</v>
      </c>
      <c r="Y22" s="200">
        <v>7.7</v>
      </c>
      <c r="Z22" s="201">
        <v>1.1000000000000001</v>
      </c>
      <c r="AA22" s="200">
        <v>2.7</v>
      </c>
      <c r="AB22" s="189">
        <v>4</v>
      </c>
      <c r="AC22" s="200">
        <v>8.9</v>
      </c>
      <c r="AH22" s="187" t="s">
        <v>734</v>
      </c>
      <c r="AI22" s="206">
        <v>2E-3</v>
      </c>
      <c r="AJ22" s="187">
        <v>0.08</v>
      </c>
      <c r="AK22" s="187">
        <v>0.03</v>
      </c>
      <c r="AL22" s="187" t="s">
        <v>680</v>
      </c>
      <c r="AM22" s="187" t="s">
        <v>767</v>
      </c>
      <c r="AO22" s="189" t="s">
        <v>782</v>
      </c>
      <c r="AS22" s="200">
        <v>8.6</v>
      </c>
      <c r="AT22" s="202">
        <v>0.13</v>
      </c>
      <c r="AU22" s="187" t="s">
        <v>769</v>
      </c>
      <c r="AV22" s="200">
        <v>8.4</v>
      </c>
      <c r="AW22" s="190"/>
      <c r="AX22" s="214">
        <v>5.6000000000000001E-2</v>
      </c>
      <c r="AY22" s="214">
        <v>2.1999999999999999E-2</v>
      </c>
      <c r="BM22" s="198">
        <v>0.02</v>
      </c>
      <c r="BN22" s="195" t="s">
        <v>694</v>
      </c>
      <c r="BP22" s="196" t="s">
        <v>691</v>
      </c>
      <c r="BQ22" s="196" t="s">
        <v>692</v>
      </c>
      <c r="BR22" s="196">
        <v>5.0000000000000001E-4</v>
      </c>
      <c r="BS22" s="196" t="s">
        <v>717</v>
      </c>
      <c r="BT22" s="195" t="s">
        <v>727</v>
      </c>
      <c r="BU22" s="195" t="s">
        <v>692</v>
      </c>
      <c r="BV22" s="195" t="s">
        <v>692</v>
      </c>
      <c r="BW22" s="195" t="s">
        <v>692</v>
      </c>
      <c r="BX22" s="195" t="s">
        <v>701</v>
      </c>
      <c r="CB22" s="195" t="s">
        <v>293</v>
      </c>
    </row>
    <row r="23" spans="1:80">
      <c r="A23" s="35" t="s">
        <v>674</v>
      </c>
      <c r="B23" s="35" t="s">
        <v>743</v>
      </c>
      <c r="C23" s="209" t="s">
        <v>783</v>
      </c>
      <c r="D23" s="179">
        <v>0.4548611111111111</v>
      </c>
      <c r="H23" s="200">
        <v>17.5</v>
      </c>
      <c r="M23" s="183" t="s">
        <v>142</v>
      </c>
      <c r="P23" s="183" t="s">
        <v>677</v>
      </c>
      <c r="Q23" s="183" t="s">
        <v>106</v>
      </c>
      <c r="R23" s="183" t="s">
        <v>107</v>
      </c>
      <c r="S23" s="183" t="s">
        <v>114</v>
      </c>
      <c r="T23" s="183" t="s">
        <v>107</v>
      </c>
      <c r="U23" s="183" t="s">
        <v>110</v>
      </c>
      <c r="V23" s="183" t="s">
        <v>677</v>
      </c>
      <c r="Y23" s="200">
        <v>7.7</v>
      </c>
      <c r="Z23" s="201">
        <v>1.1000000000000001</v>
      </c>
      <c r="AA23" s="200">
        <v>2.7</v>
      </c>
      <c r="AB23" s="189">
        <v>4</v>
      </c>
      <c r="AC23" s="200">
        <v>8.9</v>
      </c>
      <c r="AH23" s="187" t="s">
        <v>715</v>
      </c>
      <c r="AI23" s="206">
        <v>2E-3</v>
      </c>
      <c r="AJ23" s="187">
        <v>0.08</v>
      </c>
      <c r="AK23" s="187">
        <v>0.03</v>
      </c>
      <c r="AL23" s="187" t="s">
        <v>784</v>
      </c>
      <c r="AM23" s="187" t="s">
        <v>594</v>
      </c>
      <c r="AO23" s="189" t="s">
        <v>208</v>
      </c>
      <c r="AS23" s="200">
        <v>8.6</v>
      </c>
      <c r="AT23" s="202">
        <v>0.13</v>
      </c>
      <c r="AU23" s="187" t="s">
        <v>769</v>
      </c>
      <c r="AV23" s="200">
        <v>8.4</v>
      </c>
      <c r="AW23" s="190" t="s">
        <v>785</v>
      </c>
      <c r="AX23" s="214">
        <v>5.6000000000000001E-2</v>
      </c>
      <c r="AY23" s="214">
        <v>2.1999999999999999E-2</v>
      </c>
      <c r="BM23" s="198">
        <v>0.02</v>
      </c>
      <c r="BN23" s="195" t="s">
        <v>701</v>
      </c>
      <c r="BP23" s="196" t="s">
        <v>691</v>
      </c>
      <c r="BQ23" s="196" t="s">
        <v>692</v>
      </c>
      <c r="BR23" s="196">
        <v>5.0000000000000001E-4</v>
      </c>
      <c r="BS23" s="196" t="s">
        <v>692</v>
      </c>
      <c r="BT23" s="195" t="s">
        <v>714</v>
      </c>
      <c r="BU23" s="195" t="s">
        <v>692</v>
      </c>
      <c r="BV23" s="195" t="s">
        <v>714</v>
      </c>
      <c r="BW23" s="195" t="s">
        <v>692</v>
      </c>
      <c r="BX23" s="195" t="s">
        <v>726</v>
      </c>
      <c r="CB23" s="195" t="s">
        <v>293</v>
      </c>
    </row>
    <row r="24" spans="1:80">
      <c r="A24" s="35" t="s">
        <v>674</v>
      </c>
      <c r="B24" s="35" t="s">
        <v>743</v>
      </c>
      <c r="C24" s="168" t="s">
        <v>735</v>
      </c>
      <c r="D24" s="179">
        <v>0.44791666666666669</v>
      </c>
      <c r="H24" s="200">
        <v>9</v>
      </c>
      <c r="M24" s="183" t="s">
        <v>142</v>
      </c>
      <c r="P24" s="183" t="s">
        <v>677</v>
      </c>
      <c r="Q24" s="183" t="s">
        <v>106</v>
      </c>
      <c r="R24" s="183" t="s">
        <v>107</v>
      </c>
      <c r="S24" s="183" t="s">
        <v>114</v>
      </c>
      <c r="T24" s="183" t="s">
        <v>107</v>
      </c>
      <c r="U24" s="183" t="s">
        <v>110</v>
      </c>
      <c r="V24" s="183" t="s">
        <v>677</v>
      </c>
      <c r="Y24" s="200">
        <v>7.4</v>
      </c>
      <c r="Z24" s="201">
        <v>1.9</v>
      </c>
      <c r="AA24" s="200">
        <v>2.5</v>
      </c>
      <c r="AB24" s="189">
        <v>1</v>
      </c>
      <c r="AC24" s="200">
        <v>9.3000000000000007</v>
      </c>
      <c r="AG24" s="202" t="s">
        <v>786</v>
      </c>
      <c r="AH24" s="187" t="s">
        <v>787</v>
      </c>
      <c r="AI24" s="206">
        <v>8.0000000000000002E-3</v>
      </c>
      <c r="AJ24" s="187">
        <v>0.27</v>
      </c>
      <c r="AK24" s="187">
        <v>7.0000000000000007E-2</v>
      </c>
      <c r="AL24" s="187" t="s">
        <v>680</v>
      </c>
      <c r="AM24" s="187" t="s">
        <v>686</v>
      </c>
      <c r="AO24" s="189" t="s">
        <v>208</v>
      </c>
      <c r="AS24" s="200">
        <v>4.9000000000000004</v>
      </c>
      <c r="AT24" s="212">
        <v>0.2</v>
      </c>
      <c r="AU24" s="187">
        <v>0.11</v>
      </c>
      <c r="AV24" s="200">
        <v>4.5</v>
      </c>
      <c r="AW24" s="190"/>
      <c r="AX24" s="202">
        <v>6.4000000000000001E-2</v>
      </c>
      <c r="AY24" s="202">
        <v>4.2000000000000003E-2</v>
      </c>
      <c r="BM24" s="198">
        <v>0.04</v>
      </c>
      <c r="BN24" s="195" t="s">
        <v>692</v>
      </c>
      <c r="BP24" s="196" t="s">
        <v>703</v>
      </c>
      <c r="BQ24" s="196" t="s">
        <v>692</v>
      </c>
      <c r="BR24" s="196">
        <v>5.9999999999999995E-4</v>
      </c>
      <c r="BS24" s="196" t="s">
        <v>704</v>
      </c>
      <c r="BT24" s="195" t="s">
        <v>703</v>
      </c>
      <c r="BU24" s="195" t="s">
        <v>692</v>
      </c>
      <c r="BV24" s="195" t="s">
        <v>701</v>
      </c>
      <c r="BW24" s="195" t="s">
        <v>695</v>
      </c>
      <c r="BX24" s="195" t="s">
        <v>701</v>
      </c>
      <c r="CB24" s="195" t="s">
        <v>293</v>
      </c>
    </row>
    <row r="25" spans="1:80">
      <c r="A25" s="35" t="s">
        <v>674</v>
      </c>
      <c r="B25" s="35" t="s">
        <v>743</v>
      </c>
      <c r="C25" s="168" t="s">
        <v>738</v>
      </c>
      <c r="D25" s="179">
        <v>0.4465277777777778</v>
      </c>
      <c r="H25" s="200">
        <v>7</v>
      </c>
      <c r="M25" s="183" t="s">
        <v>142</v>
      </c>
      <c r="P25" s="183" t="s">
        <v>677</v>
      </c>
      <c r="Q25" s="183" t="s">
        <v>106</v>
      </c>
      <c r="R25" s="183" t="s">
        <v>107</v>
      </c>
      <c r="S25" s="183" t="s">
        <v>114</v>
      </c>
      <c r="T25" s="183" t="s">
        <v>107</v>
      </c>
      <c r="U25" s="183" t="s">
        <v>110</v>
      </c>
      <c r="V25" s="183" t="s">
        <v>677</v>
      </c>
      <c r="Y25" s="200">
        <v>7.6</v>
      </c>
      <c r="Z25" s="201">
        <v>1.4</v>
      </c>
      <c r="AA25" s="200">
        <v>2.6</v>
      </c>
      <c r="AB25" s="189">
        <v>1</v>
      </c>
      <c r="AC25" s="200">
        <v>10.4</v>
      </c>
      <c r="AH25" s="187" t="s">
        <v>715</v>
      </c>
      <c r="AI25" s="206">
        <v>6.0000000000000001E-3</v>
      </c>
      <c r="AJ25" s="187">
        <v>0.21</v>
      </c>
      <c r="AK25" s="187">
        <v>0.06</v>
      </c>
      <c r="AL25" s="187" t="s">
        <v>680</v>
      </c>
      <c r="AM25" s="187" t="s">
        <v>728</v>
      </c>
      <c r="AO25" s="189" t="s">
        <v>208</v>
      </c>
      <c r="AS25" s="200">
        <v>6.3</v>
      </c>
      <c r="AT25" s="202">
        <v>0.48</v>
      </c>
      <c r="AU25" s="187">
        <v>0.12</v>
      </c>
      <c r="AV25" s="200">
        <v>5</v>
      </c>
      <c r="AW25" s="190"/>
      <c r="AX25" s="214">
        <v>5.0999999999999997E-2</v>
      </c>
      <c r="AY25" s="202">
        <v>2.3E-2</v>
      </c>
      <c r="BC25" s="202"/>
      <c r="BL25" s="190" t="s">
        <v>788</v>
      </c>
      <c r="BN25" s="195" t="s">
        <v>717</v>
      </c>
      <c r="BP25" s="196" t="s">
        <v>714</v>
      </c>
      <c r="BQ25" s="196" t="s">
        <v>757</v>
      </c>
      <c r="BR25" s="196">
        <v>6.9999999999999999E-4</v>
      </c>
      <c r="BS25" s="196" t="s">
        <v>692</v>
      </c>
      <c r="BT25" s="195" t="s">
        <v>701</v>
      </c>
      <c r="BU25" s="195" t="s">
        <v>714</v>
      </c>
      <c r="BV25" s="195" t="s">
        <v>694</v>
      </c>
      <c r="BW25" s="195" t="s">
        <v>691</v>
      </c>
      <c r="BX25" s="195" t="s">
        <v>717</v>
      </c>
      <c r="CB25" s="195" t="s">
        <v>293</v>
      </c>
    </row>
    <row r="26" spans="1:80" s="51" customFormat="1">
      <c r="A26" s="51" t="s">
        <v>674</v>
      </c>
      <c r="B26" s="51" t="s">
        <v>743</v>
      </c>
      <c r="C26" s="211" t="s">
        <v>742</v>
      </c>
      <c r="D26" s="179">
        <v>0.45833333333333331</v>
      </c>
      <c r="E26" s="180"/>
      <c r="F26" s="181"/>
      <c r="G26" s="14"/>
      <c r="H26" s="200">
        <v>10.5</v>
      </c>
      <c r="M26" s="183" t="s">
        <v>142</v>
      </c>
      <c r="O26" s="14"/>
      <c r="P26" s="183" t="s">
        <v>677</v>
      </c>
      <c r="Q26" s="183" t="s">
        <v>106</v>
      </c>
      <c r="R26" s="183" t="s">
        <v>107</v>
      </c>
      <c r="S26" s="183" t="s">
        <v>114</v>
      </c>
      <c r="T26" s="183" t="s">
        <v>107</v>
      </c>
      <c r="U26" s="183" t="s">
        <v>110</v>
      </c>
      <c r="V26" s="183" t="s">
        <v>677</v>
      </c>
      <c r="Y26" s="200">
        <v>7.7</v>
      </c>
      <c r="Z26" s="201">
        <v>1.7</v>
      </c>
      <c r="AA26" s="200">
        <v>2.5</v>
      </c>
      <c r="AB26" s="189">
        <v>5</v>
      </c>
      <c r="AC26" s="200">
        <v>10.6</v>
      </c>
      <c r="AD26" s="181"/>
      <c r="AE26" s="186"/>
      <c r="AF26" s="181"/>
      <c r="AG26" s="181"/>
      <c r="AH26" s="187" t="s">
        <v>789</v>
      </c>
      <c r="AI26" s="206">
        <v>1.4E-2</v>
      </c>
      <c r="AJ26" s="187">
        <v>0.19</v>
      </c>
      <c r="AK26" s="187">
        <v>7.0000000000000007E-2</v>
      </c>
      <c r="AL26" s="187" t="s">
        <v>721</v>
      </c>
      <c r="AM26" s="187" t="s">
        <v>686</v>
      </c>
      <c r="AO26" s="189" t="s">
        <v>208</v>
      </c>
      <c r="AS26" s="200">
        <v>6</v>
      </c>
      <c r="AT26" s="212">
        <v>0.2</v>
      </c>
      <c r="AU26" s="187" t="s">
        <v>775</v>
      </c>
      <c r="AV26" s="200">
        <v>5.7</v>
      </c>
      <c r="AW26" s="190"/>
      <c r="AX26" s="202">
        <v>4.8000000000000001E-2</v>
      </c>
      <c r="AY26" s="202">
        <v>3.1E-2</v>
      </c>
      <c r="BA26" s="14"/>
      <c r="BB26" s="181"/>
      <c r="BE26" s="186"/>
      <c r="BF26" s="181"/>
      <c r="BG26" s="192"/>
      <c r="BH26" s="192"/>
      <c r="BI26" s="14"/>
      <c r="BL26" s="193"/>
      <c r="BM26" s="198">
        <v>0.03</v>
      </c>
      <c r="BN26" s="195" t="s">
        <v>692</v>
      </c>
      <c r="BP26" s="196">
        <v>2.0000000000000001E-4</v>
      </c>
      <c r="BQ26" s="196" t="s">
        <v>692</v>
      </c>
      <c r="BR26" s="196">
        <v>6.9999999999999999E-4</v>
      </c>
      <c r="BS26" s="196" t="s">
        <v>691</v>
      </c>
      <c r="BT26" s="195" t="s">
        <v>691</v>
      </c>
      <c r="BU26" s="195" t="s">
        <v>757</v>
      </c>
      <c r="BV26" s="195" t="s">
        <v>714</v>
      </c>
      <c r="BW26" s="195" t="s">
        <v>757</v>
      </c>
      <c r="BX26" s="195" t="s">
        <v>714</v>
      </c>
      <c r="CB26" s="195" t="s">
        <v>293</v>
      </c>
    </row>
    <row r="27" spans="1:80">
      <c r="A27" s="35" t="s">
        <v>674</v>
      </c>
      <c r="B27" s="13" t="s">
        <v>790</v>
      </c>
      <c r="C27" s="178">
        <v>42838</v>
      </c>
      <c r="D27" s="179" t="s">
        <v>791</v>
      </c>
      <c r="H27" s="182">
        <v>14</v>
      </c>
      <c r="M27" s="183" t="s">
        <v>142</v>
      </c>
      <c r="P27" s="183" t="s">
        <v>677</v>
      </c>
      <c r="Q27" s="183" t="s">
        <v>777</v>
      </c>
      <c r="R27" s="183" t="s">
        <v>681</v>
      </c>
      <c r="S27" s="183" t="s">
        <v>792</v>
      </c>
      <c r="T27" s="183" t="s">
        <v>679</v>
      </c>
      <c r="U27" s="183" t="s">
        <v>748</v>
      </c>
      <c r="V27" s="183" t="s">
        <v>677</v>
      </c>
      <c r="Y27" s="182">
        <v>7.8</v>
      </c>
      <c r="Z27" s="184">
        <v>2.1</v>
      </c>
      <c r="AA27" s="182">
        <v>3.1</v>
      </c>
      <c r="AB27" s="185">
        <v>3</v>
      </c>
      <c r="AC27" s="182">
        <v>10.1</v>
      </c>
      <c r="AH27" s="187" t="s">
        <v>715</v>
      </c>
      <c r="AI27" s="188">
        <v>0.01</v>
      </c>
      <c r="AJ27" s="187" t="s">
        <v>680</v>
      </c>
      <c r="AK27" s="187" t="s">
        <v>715</v>
      </c>
      <c r="AL27" s="187" t="s">
        <v>759</v>
      </c>
      <c r="AM27" s="187" t="s">
        <v>751</v>
      </c>
      <c r="AO27" s="189" t="s">
        <v>793</v>
      </c>
      <c r="AS27" s="182">
        <v>1.7</v>
      </c>
      <c r="AT27" s="189" t="s">
        <v>794</v>
      </c>
      <c r="AU27" s="187" t="s">
        <v>795</v>
      </c>
      <c r="AV27" s="182">
        <v>1</v>
      </c>
      <c r="AW27" s="190"/>
      <c r="AX27" s="215">
        <v>2.5999999999999999E-2</v>
      </c>
      <c r="AY27" s="206" t="s">
        <v>796</v>
      </c>
      <c r="BN27" s="195" t="s">
        <v>714</v>
      </c>
      <c r="BP27" s="196" t="s">
        <v>714</v>
      </c>
      <c r="BQ27" s="196" t="s">
        <v>692</v>
      </c>
      <c r="BR27" s="196" t="s">
        <v>692</v>
      </c>
      <c r="BS27" s="196" t="s">
        <v>692</v>
      </c>
      <c r="BT27" s="195" t="s">
        <v>103</v>
      </c>
      <c r="BU27" s="195" t="s">
        <v>701</v>
      </c>
      <c r="BV27" s="195" t="s">
        <v>691</v>
      </c>
      <c r="BW27" s="195" t="s">
        <v>692</v>
      </c>
      <c r="BX27" s="195" t="s">
        <v>692</v>
      </c>
      <c r="CB27" s="195" t="s">
        <v>797</v>
      </c>
    </row>
    <row r="28" spans="1:80">
      <c r="A28" s="35" t="s">
        <v>674</v>
      </c>
      <c r="B28" s="35" t="s">
        <v>790</v>
      </c>
      <c r="C28" s="178">
        <v>42866</v>
      </c>
      <c r="D28" s="179" t="s">
        <v>798</v>
      </c>
      <c r="H28" s="182">
        <v>20.5</v>
      </c>
      <c r="M28" s="183" t="s">
        <v>142</v>
      </c>
      <c r="P28" s="183" t="s">
        <v>677</v>
      </c>
      <c r="Q28" s="183" t="s">
        <v>106</v>
      </c>
      <c r="R28" s="183" t="s">
        <v>107</v>
      </c>
      <c r="S28" s="183" t="s">
        <v>114</v>
      </c>
      <c r="T28" s="183" t="s">
        <v>107</v>
      </c>
      <c r="U28" s="183" t="s">
        <v>110</v>
      </c>
      <c r="V28" s="183" t="s">
        <v>677</v>
      </c>
      <c r="Y28" s="182">
        <v>8</v>
      </c>
      <c r="Z28" s="184">
        <v>0.9</v>
      </c>
      <c r="AA28" s="182">
        <v>1.5</v>
      </c>
      <c r="AB28" s="185">
        <v>4</v>
      </c>
      <c r="AC28" s="182">
        <v>9.3000000000000007</v>
      </c>
      <c r="AH28" s="187" t="s">
        <v>715</v>
      </c>
      <c r="AI28" s="188">
        <v>4.0000000000000001E-3</v>
      </c>
      <c r="AJ28" s="187" t="s">
        <v>585</v>
      </c>
      <c r="AK28" s="187" t="s">
        <v>780</v>
      </c>
      <c r="AL28" s="187" t="s">
        <v>585</v>
      </c>
      <c r="AM28" s="187" t="s">
        <v>686</v>
      </c>
      <c r="AO28" s="189" t="s">
        <v>208</v>
      </c>
      <c r="AS28" s="182">
        <v>1.4</v>
      </c>
      <c r="AT28" s="197">
        <v>0.08</v>
      </c>
      <c r="AU28" s="187" t="s">
        <v>799</v>
      </c>
      <c r="AV28" s="182">
        <v>1</v>
      </c>
      <c r="AW28" s="190"/>
      <c r="AX28" s="215">
        <v>6.2E-2</v>
      </c>
      <c r="AY28" s="206" t="s">
        <v>800</v>
      </c>
      <c r="BM28" s="198" t="s">
        <v>766</v>
      </c>
      <c r="BN28" s="195" t="s">
        <v>704</v>
      </c>
      <c r="BP28" s="196" t="s">
        <v>692</v>
      </c>
      <c r="BQ28" s="196" t="s">
        <v>703</v>
      </c>
      <c r="BR28" s="196" t="s">
        <v>103</v>
      </c>
      <c r="BS28" s="196" t="s">
        <v>103</v>
      </c>
      <c r="BT28" s="195" t="s">
        <v>103</v>
      </c>
      <c r="BU28" s="195" t="s">
        <v>692</v>
      </c>
      <c r="BV28" s="195" t="s">
        <v>701</v>
      </c>
      <c r="BW28" s="195" t="s">
        <v>692</v>
      </c>
      <c r="BX28" s="195" t="s">
        <v>701</v>
      </c>
      <c r="CB28" s="195" t="s">
        <v>763</v>
      </c>
    </row>
    <row r="29" spans="1:80">
      <c r="A29" s="35" t="s">
        <v>674</v>
      </c>
      <c r="B29" s="35" t="s">
        <v>790</v>
      </c>
      <c r="C29" s="178">
        <v>42893</v>
      </c>
      <c r="D29" s="179" t="s">
        <v>801</v>
      </c>
      <c r="H29" s="182">
        <v>21</v>
      </c>
      <c r="M29" s="183" t="s">
        <v>142</v>
      </c>
      <c r="P29" s="183" t="s">
        <v>677</v>
      </c>
      <c r="Q29" s="183" t="s">
        <v>106</v>
      </c>
      <c r="R29" s="183" t="s">
        <v>107</v>
      </c>
      <c r="S29" s="183" t="s">
        <v>114</v>
      </c>
      <c r="T29" s="183" t="s">
        <v>107</v>
      </c>
      <c r="U29" s="183" t="s">
        <v>110</v>
      </c>
      <c r="V29" s="183" t="s">
        <v>677</v>
      </c>
      <c r="Y29" s="182">
        <v>8</v>
      </c>
      <c r="Z29" s="184">
        <v>0.4</v>
      </c>
      <c r="AA29" s="182">
        <v>2.2000000000000002</v>
      </c>
      <c r="AB29" s="185">
        <v>2</v>
      </c>
      <c r="AC29" s="182">
        <v>9.1999999999999993</v>
      </c>
      <c r="AH29" s="187" t="s">
        <v>715</v>
      </c>
      <c r="AI29" s="188">
        <v>5.0000000000000001E-3</v>
      </c>
      <c r="AJ29" s="187" t="s">
        <v>784</v>
      </c>
      <c r="AK29" s="187" t="s">
        <v>734</v>
      </c>
      <c r="AL29" s="187" t="s">
        <v>802</v>
      </c>
      <c r="AM29" s="187" t="s">
        <v>803</v>
      </c>
      <c r="AO29" s="189" t="s">
        <v>208</v>
      </c>
      <c r="AS29" s="182">
        <v>1.2</v>
      </c>
      <c r="AT29" s="189" t="s">
        <v>794</v>
      </c>
      <c r="AU29" s="187" t="s">
        <v>769</v>
      </c>
      <c r="AV29" s="182">
        <v>1.1000000000000001</v>
      </c>
      <c r="AW29" s="190" t="s">
        <v>600</v>
      </c>
      <c r="AX29" s="215">
        <v>3.5000000000000003E-2</v>
      </c>
      <c r="AY29" s="206" t="s">
        <v>331</v>
      </c>
      <c r="BN29" s="195" t="s">
        <v>714</v>
      </c>
      <c r="BP29" s="196" t="s">
        <v>692</v>
      </c>
      <c r="BQ29" s="196" t="s">
        <v>692</v>
      </c>
      <c r="BR29" s="196" t="s">
        <v>103</v>
      </c>
      <c r="BS29" s="196" t="s">
        <v>103</v>
      </c>
      <c r="BT29" s="195" t="s">
        <v>103</v>
      </c>
      <c r="BU29" s="195" t="s">
        <v>692</v>
      </c>
      <c r="BV29" s="195" t="s">
        <v>692</v>
      </c>
      <c r="BW29" s="195" t="s">
        <v>692</v>
      </c>
      <c r="BX29" s="195" t="s">
        <v>695</v>
      </c>
      <c r="CB29" s="195" t="s">
        <v>797</v>
      </c>
    </row>
    <row r="30" spans="1:80">
      <c r="A30" s="35" t="s">
        <v>674</v>
      </c>
      <c r="B30" s="35" t="s">
        <v>790</v>
      </c>
      <c r="C30" s="199">
        <v>42922</v>
      </c>
      <c r="D30" s="179">
        <v>0.46527777777777773</v>
      </c>
      <c r="H30" s="182">
        <v>26</v>
      </c>
      <c r="M30" s="183" t="s">
        <v>142</v>
      </c>
      <c r="P30" s="183" t="s">
        <v>677</v>
      </c>
      <c r="Q30" s="183" t="s">
        <v>106</v>
      </c>
      <c r="R30" s="183" t="s">
        <v>107</v>
      </c>
      <c r="S30" s="183" t="s">
        <v>114</v>
      </c>
      <c r="T30" s="183" t="s">
        <v>107</v>
      </c>
      <c r="U30" s="183" t="s">
        <v>110</v>
      </c>
      <c r="V30" s="183" t="s">
        <v>677</v>
      </c>
      <c r="Y30" s="200">
        <v>7.9</v>
      </c>
      <c r="Z30" s="201">
        <v>0.6</v>
      </c>
      <c r="AA30" s="200">
        <v>2.2999999999999998</v>
      </c>
      <c r="AB30" s="185">
        <v>2</v>
      </c>
      <c r="AC30" s="182">
        <v>8.5</v>
      </c>
      <c r="AG30" s="202" t="s">
        <v>614</v>
      </c>
      <c r="AH30" s="187" t="s">
        <v>804</v>
      </c>
      <c r="AI30" s="206">
        <v>2E-3</v>
      </c>
      <c r="AJ30" s="187" t="s">
        <v>759</v>
      </c>
      <c r="AK30" s="187" t="s">
        <v>715</v>
      </c>
      <c r="AL30" s="187" t="s">
        <v>680</v>
      </c>
      <c r="AM30" s="187" t="s">
        <v>737</v>
      </c>
      <c r="AO30" s="189" t="s">
        <v>586</v>
      </c>
      <c r="AS30" s="182">
        <v>1.1000000000000001</v>
      </c>
      <c r="AT30" s="202" t="s">
        <v>794</v>
      </c>
      <c r="AU30" s="187" t="s">
        <v>769</v>
      </c>
      <c r="AV30" s="203">
        <v>1</v>
      </c>
      <c r="AW30" s="190"/>
      <c r="AX30" s="204">
        <v>2.7E-2</v>
      </c>
      <c r="AY30" s="204">
        <v>8.9999999999999993E-3</v>
      </c>
      <c r="BM30" s="198" t="s">
        <v>680</v>
      </c>
      <c r="BN30" s="195" t="s">
        <v>692</v>
      </c>
      <c r="BP30" s="196" t="s">
        <v>692</v>
      </c>
      <c r="BQ30" s="196" t="s">
        <v>692</v>
      </c>
      <c r="BR30" s="196" t="s">
        <v>694</v>
      </c>
      <c r="BS30" s="196" t="s">
        <v>691</v>
      </c>
      <c r="BT30" s="195" t="s">
        <v>103</v>
      </c>
      <c r="BU30" s="195" t="s">
        <v>692</v>
      </c>
      <c r="BV30" s="195" t="s">
        <v>717</v>
      </c>
      <c r="BW30" s="195" t="s">
        <v>727</v>
      </c>
      <c r="BX30" s="195" t="s">
        <v>692</v>
      </c>
      <c r="BY30" s="202" t="s">
        <v>718</v>
      </c>
      <c r="BZ30" s="202" t="s">
        <v>777</v>
      </c>
      <c r="CA30" s="202" t="s">
        <v>720</v>
      </c>
      <c r="CB30" s="195" t="s">
        <v>293</v>
      </c>
    </row>
    <row r="31" spans="1:80">
      <c r="A31" s="35" t="s">
        <v>674</v>
      </c>
      <c r="B31" s="35" t="s">
        <v>790</v>
      </c>
      <c r="C31" s="199">
        <v>42950</v>
      </c>
      <c r="D31" s="179">
        <v>0.46180555555555558</v>
      </c>
      <c r="H31" s="200">
        <v>24.5</v>
      </c>
      <c r="M31" s="183" t="s">
        <v>142</v>
      </c>
      <c r="P31" s="183" t="s">
        <v>677</v>
      </c>
      <c r="Q31" s="183" t="s">
        <v>106</v>
      </c>
      <c r="R31" s="183" t="s">
        <v>107</v>
      </c>
      <c r="S31" s="183" t="s">
        <v>114</v>
      </c>
      <c r="T31" s="183" t="s">
        <v>107</v>
      </c>
      <c r="U31" s="183" t="s">
        <v>110</v>
      </c>
      <c r="V31" s="183" t="s">
        <v>677</v>
      </c>
      <c r="Y31" s="200">
        <v>8.1999999999999993</v>
      </c>
      <c r="Z31" s="201">
        <v>0.8</v>
      </c>
      <c r="AA31" s="200">
        <v>2.5</v>
      </c>
      <c r="AB31" s="189" t="s">
        <v>805</v>
      </c>
      <c r="AC31" s="200">
        <v>9.8000000000000007</v>
      </c>
      <c r="AH31" s="187" t="s">
        <v>715</v>
      </c>
      <c r="AI31" s="206">
        <v>4.0000000000000001E-3</v>
      </c>
      <c r="AJ31" s="187">
        <v>0.06</v>
      </c>
      <c r="AK31" s="187" t="s">
        <v>804</v>
      </c>
      <c r="AL31" s="187" t="s">
        <v>585</v>
      </c>
      <c r="AM31" s="187" t="s">
        <v>686</v>
      </c>
      <c r="AO31" s="189" t="s">
        <v>806</v>
      </c>
      <c r="AS31" s="200">
        <v>4.9000000000000004</v>
      </c>
      <c r="AT31" s="202" t="s">
        <v>794</v>
      </c>
      <c r="AU31" s="187" t="s">
        <v>807</v>
      </c>
      <c r="AV31" s="200">
        <v>4</v>
      </c>
      <c r="AW31" s="190"/>
      <c r="AX31" s="202">
        <v>6.4000000000000001E-2</v>
      </c>
      <c r="AY31" s="202">
        <v>3.6999999999999998E-2</v>
      </c>
      <c r="BC31" s="202" t="s">
        <v>740</v>
      </c>
      <c r="BL31" s="190" t="s">
        <v>779</v>
      </c>
      <c r="BN31" s="195" t="s">
        <v>695</v>
      </c>
      <c r="BP31" s="196" t="s">
        <v>703</v>
      </c>
      <c r="BQ31" s="196" t="s">
        <v>691</v>
      </c>
      <c r="BR31" s="196" t="s">
        <v>692</v>
      </c>
      <c r="BS31" s="196" t="s">
        <v>714</v>
      </c>
      <c r="BT31" s="195" t="s">
        <v>692</v>
      </c>
      <c r="BU31" s="195" t="s">
        <v>726</v>
      </c>
      <c r="BV31" s="195" t="s">
        <v>692</v>
      </c>
      <c r="BW31" s="195" t="s">
        <v>714</v>
      </c>
      <c r="BX31" s="195" t="s">
        <v>726</v>
      </c>
      <c r="CB31" s="195" t="s">
        <v>293</v>
      </c>
    </row>
    <row r="32" spans="1:80">
      <c r="A32" s="35" t="s">
        <v>674</v>
      </c>
      <c r="B32" s="35" t="s">
        <v>790</v>
      </c>
      <c r="C32" s="199">
        <v>42984</v>
      </c>
      <c r="D32" s="179">
        <v>0.45833333333333331</v>
      </c>
      <c r="H32" s="200">
        <v>22.5</v>
      </c>
      <c r="M32" s="183" t="s">
        <v>142</v>
      </c>
      <c r="P32" s="183" t="s">
        <v>677</v>
      </c>
      <c r="Q32" s="183" t="s">
        <v>106</v>
      </c>
      <c r="R32" s="183" t="s">
        <v>107</v>
      </c>
      <c r="S32" s="183" t="s">
        <v>114</v>
      </c>
      <c r="T32" s="183" t="s">
        <v>107</v>
      </c>
      <c r="U32" s="183" t="s">
        <v>110</v>
      </c>
      <c r="V32" s="183" t="s">
        <v>677</v>
      </c>
      <c r="Y32" s="200">
        <v>7.9</v>
      </c>
      <c r="Z32" s="201">
        <v>0.6</v>
      </c>
      <c r="AA32" s="200">
        <v>1.6</v>
      </c>
      <c r="AB32" s="189">
        <v>1</v>
      </c>
      <c r="AC32" s="200">
        <v>9.5</v>
      </c>
      <c r="AH32" s="187" t="s">
        <v>715</v>
      </c>
      <c r="AI32" s="206">
        <v>5.0000000000000001E-3</v>
      </c>
      <c r="AJ32" s="187">
        <v>0.03</v>
      </c>
      <c r="AK32" s="187">
        <v>0.01</v>
      </c>
      <c r="AL32" s="187" t="s">
        <v>784</v>
      </c>
      <c r="AM32" s="187" t="s">
        <v>737</v>
      </c>
      <c r="AO32" s="189" t="s">
        <v>723</v>
      </c>
      <c r="AS32" s="200">
        <v>4.7</v>
      </c>
      <c r="AT32" s="202" t="s">
        <v>768</v>
      </c>
      <c r="AU32" s="187" t="s">
        <v>807</v>
      </c>
      <c r="AV32" s="200">
        <v>4.3</v>
      </c>
      <c r="AW32" s="190"/>
      <c r="AX32" s="202">
        <v>3.3000000000000002E-2</v>
      </c>
      <c r="AY32" s="202">
        <v>1.9E-2</v>
      </c>
      <c r="BN32" s="195" t="s">
        <v>692</v>
      </c>
      <c r="BP32" s="196" t="s">
        <v>692</v>
      </c>
      <c r="BQ32" s="196" t="s">
        <v>692</v>
      </c>
      <c r="BR32" s="196" t="s">
        <v>692</v>
      </c>
      <c r="BS32" s="196" t="s">
        <v>717</v>
      </c>
      <c r="BT32" s="195" t="s">
        <v>692</v>
      </c>
      <c r="BU32" s="195" t="s">
        <v>695</v>
      </c>
      <c r="BV32" s="195" t="s">
        <v>692</v>
      </c>
      <c r="BW32" s="195" t="s">
        <v>692</v>
      </c>
      <c r="BX32" s="195" t="s">
        <v>695</v>
      </c>
      <c r="CB32" s="195" t="s">
        <v>293</v>
      </c>
    </row>
    <row r="33" spans="1:80">
      <c r="A33" s="35" t="s">
        <v>674</v>
      </c>
      <c r="B33" s="35" t="s">
        <v>790</v>
      </c>
      <c r="C33" s="207" t="s">
        <v>730</v>
      </c>
      <c r="D33" s="179">
        <v>0.45833333333333331</v>
      </c>
      <c r="H33" s="200">
        <v>19</v>
      </c>
      <c r="M33" s="183" t="s">
        <v>142</v>
      </c>
      <c r="P33" s="183" t="s">
        <v>677</v>
      </c>
      <c r="Q33" s="183" t="s">
        <v>106</v>
      </c>
      <c r="R33" s="183" t="s">
        <v>107</v>
      </c>
      <c r="S33" s="183" t="s">
        <v>114</v>
      </c>
      <c r="T33" s="183" t="s">
        <v>107</v>
      </c>
      <c r="U33" s="183" t="s">
        <v>110</v>
      </c>
      <c r="V33" s="183" t="s">
        <v>677</v>
      </c>
      <c r="Y33" s="200">
        <v>8</v>
      </c>
      <c r="Z33" s="201">
        <v>1.1000000000000001</v>
      </c>
      <c r="AA33" s="200">
        <v>3.2</v>
      </c>
      <c r="AB33" s="189">
        <v>14</v>
      </c>
      <c r="AC33" s="200">
        <v>9.8000000000000007</v>
      </c>
      <c r="AD33" s="181"/>
      <c r="AE33" s="186"/>
      <c r="AF33" s="181"/>
      <c r="AG33" s="181"/>
      <c r="AH33" s="187" t="s">
        <v>715</v>
      </c>
      <c r="AI33" s="206">
        <v>6.0000000000000001E-3</v>
      </c>
      <c r="AJ33" s="187">
        <v>0.01</v>
      </c>
      <c r="AK33" s="187" t="s">
        <v>611</v>
      </c>
      <c r="AL33" s="187" t="s">
        <v>585</v>
      </c>
      <c r="AM33" s="187" t="s">
        <v>686</v>
      </c>
      <c r="AN33" s="51"/>
      <c r="AO33" s="189" t="s">
        <v>716</v>
      </c>
      <c r="AP33" s="51"/>
      <c r="AQ33" s="51"/>
      <c r="AR33" s="51"/>
      <c r="AS33" s="200">
        <v>3.4</v>
      </c>
      <c r="AT33" s="202" t="s">
        <v>794</v>
      </c>
      <c r="AU33" s="187" t="s">
        <v>769</v>
      </c>
      <c r="AV33" s="200">
        <v>2.4</v>
      </c>
      <c r="AW33" s="190"/>
      <c r="AX33" s="202">
        <v>8.4000000000000005E-2</v>
      </c>
      <c r="AY33" s="202">
        <v>1.7000000000000001E-2</v>
      </c>
      <c r="AZ33" s="51"/>
      <c r="BA33" s="14"/>
      <c r="BB33" s="181"/>
      <c r="BC33" s="51"/>
      <c r="BD33" s="51"/>
      <c r="BE33" s="186"/>
      <c r="BF33" s="181"/>
      <c r="BG33" s="192"/>
      <c r="BH33" s="192"/>
      <c r="BI33" s="14"/>
      <c r="BJ33" s="51"/>
      <c r="BK33" s="51"/>
      <c r="BN33" s="195" t="s">
        <v>692</v>
      </c>
      <c r="BO33" s="51"/>
      <c r="BP33" s="196" t="s">
        <v>695</v>
      </c>
      <c r="BQ33" s="196" t="s">
        <v>714</v>
      </c>
      <c r="BR33" s="196" t="s">
        <v>701</v>
      </c>
      <c r="BS33" s="196" t="s">
        <v>691</v>
      </c>
      <c r="BT33" s="195" t="s">
        <v>692</v>
      </c>
      <c r="BU33" s="195" t="s">
        <v>703</v>
      </c>
      <c r="BV33" s="195" t="s">
        <v>692</v>
      </c>
      <c r="BW33" s="195" t="s">
        <v>692</v>
      </c>
      <c r="BX33" s="195" t="s">
        <v>691</v>
      </c>
      <c r="CB33" s="195" t="s">
        <v>293</v>
      </c>
    </row>
    <row r="34" spans="1:80">
      <c r="A34" s="35" t="s">
        <v>674</v>
      </c>
      <c r="B34" s="35" t="s">
        <v>790</v>
      </c>
      <c r="C34" s="208" t="s">
        <v>731</v>
      </c>
      <c r="D34" s="179">
        <v>0.4513888888888889</v>
      </c>
      <c r="H34" s="200">
        <v>16.5</v>
      </c>
      <c r="M34" s="183" t="s">
        <v>142</v>
      </c>
      <c r="P34" s="183" t="s">
        <v>677</v>
      </c>
      <c r="Q34" s="183" t="s">
        <v>106</v>
      </c>
      <c r="R34" s="183" t="s">
        <v>107</v>
      </c>
      <c r="S34" s="183" t="s">
        <v>114</v>
      </c>
      <c r="T34" s="183" t="s">
        <v>107</v>
      </c>
      <c r="U34" s="183" t="s">
        <v>110</v>
      </c>
      <c r="V34" s="183" t="s">
        <v>677</v>
      </c>
      <c r="Y34" s="200">
        <v>7.7</v>
      </c>
      <c r="Z34" s="201">
        <v>0.1</v>
      </c>
      <c r="AA34" s="200">
        <v>1.4</v>
      </c>
      <c r="AB34" s="189">
        <v>9</v>
      </c>
      <c r="AC34" s="200">
        <v>9.6999999999999993</v>
      </c>
      <c r="AH34" s="187" t="s">
        <v>715</v>
      </c>
      <c r="AI34" s="206">
        <v>4.0000000000000001E-3</v>
      </c>
      <c r="AJ34" s="187" t="s">
        <v>721</v>
      </c>
      <c r="AK34" s="187" t="s">
        <v>715</v>
      </c>
      <c r="AL34" s="187" t="s">
        <v>721</v>
      </c>
      <c r="AM34" s="187" t="s">
        <v>698</v>
      </c>
      <c r="AO34" s="189" t="s">
        <v>716</v>
      </c>
      <c r="AS34" s="200">
        <v>3.5</v>
      </c>
      <c r="AT34" s="202" t="s">
        <v>808</v>
      </c>
      <c r="AU34" s="187" t="s">
        <v>809</v>
      </c>
      <c r="AV34" s="200">
        <v>2.8</v>
      </c>
      <c r="AW34" s="190"/>
      <c r="AX34" s="202">
        <v>2.5999999999999999E-2</v>
      </c>
      <c r="AY34" s="202">
        <v>8.0000000000000002E-3</v>
      </c>
      <c r="BM34" s="198" t="s">
        <v>680</v>
      </c>
      <c r="BN34" s="195" t="s">
        <v>717</v>
      </c>
      <c r="BP34" s="196" t="s">
        <v>727</v>
      </c>
      <c r="BQ34" s="196" t="s">
        <v>692</v>
      </c>
      <c r="BR34" s="196" t="s">
        <v>692</v>
      </c>
      <c r="BS34" s="196" t="s">
        <v>692</v>
      </c>
      <c r="BT34" s="195" t="s">
        <v>701</v>
      </c>
      <c r="BU34" s="195" t="s">
        <v>717</v>
      </c>
      <c r="BV34" s="195" t="s">
        <v>727</v>
      </c>
      <c r="BW34" s="195" t="s">
        <v>692</v>
      </c>
      <c r="BX34" s="195" t="s">
        <v>727</v>
      </c>
      <c r="CB34" s="195" t="s">
        <v>293</v>
      </c>
    </row>
    <row r="35" spans="1:80">
      <c r="A35" s="35" t="s">
        <v>674</v>
      </c>
      <c r="B35" s="35" t="s">
        <v>790</v>
      </c>
      <c r="C35" s="209" t="s">
        <v>810</v>
      </c>
      <c r="D35" s="179">
        <v>0.4604166666666667</v>
      </c>
      <c r="H35" s="200">
        <v>16.5</v>
      </c>
      <c r="M35" s="183" t="s">
        <v>142</v>
      </c>
      <c r="P35" s="183" t="s">
        <v>677</v>
      </c>
      <c r="Q35" s="183" t="s">
        <v>106</v>
      </c>
      <c r="R35" s="183" t="s">
        <v>107</v>
      </c>
      <c r="S35" s="183" t="s">
        <v>114</v>
      </c>
      <c r="T35" s="183" t="s">
        <v>107</v>
      </c>
      <c r="U35" s="183" t="s">
        <v>110</v>
      </c>
      <c r="V35" s="183" t="s">
        <v>677</v>
      </c>
      <c r="Y35" s="200">
        <v>7.7</v>
      </c>
      <c r="Z35" s="201">
        <v>0.1</v>
      </c>
      <c r="AA35" s="200">
        <v>1.4</v>
      </c>
      <c r="AB35" s="189">
        <v>9</v>
      </c>
      <c r="AC35" s="200">
        <v>9.6999999999999993</v>
      </c>
      <c r="AH35" s="187" t="s">
        <v>739</v>
      </c>
      <c r="AI35" s="206">
        <v>4.0000000000000001E-3</v>
      </c>
      <c r="AJ35" s="187" t="s">
        <v>680</v>
      </c>
      <c r="AK35" s="187" t="s">
        <v>780</v>
      </c>
      <c r="AL35" s="187" t="s">
        <v>680</v>
      </c>
      <c r="AM35" s="187" t="s">
        <v>811</v>
      </c>
      <c r="AO35" s="189" t="s">
        <v>208</v>
      </c>
      <c r="AS35" s="200">
        <v>3.5</v>
      </c>
      <c r="AT35" s="202" t="s">
        <v>608</v>
      </c>
      <c r="AU35" s="187" t="s">
        <v>769</v>
      </c>
      <c r="AV35" s="200">
        <v>2.8</v>
      </c>
      <c r="AW35" s="190" t="s">
        <v>600</v>
      </c>
      <c r="AX35" s="202">
        <v>2.5999999999999999E-2</v>
      </c>
      <c r="AY35" s="202">
        <v>8.0000000000000002E-3</v>
      </c>
      <c r="BM35" s="198" t="s">
        <v>680</v>
      </c>
      <c r="BN35" s="195" t="s">
        <v>726</v>
      </c>
      <c r="BP35" s="196" t="s">
        <v>704</v>
      </c>
      <c r="BQ35" s="196" t="s">
        <v>727</v>
      </c>
      <c r="BR35" s="196" t="s">
        <v>701</v>
      </c>
      <c r="BS35" s="196" t="s">
        <v>714</v>
      </c>
      <c r="BT35" s="195" t="s">
        <v>727</v>
      </c>
      <c r="BU35" s="195" t="s">
        <v>701</v>
      </c>
      <c r="BV35" s="195" t="s">
        <v>692</v>
      </c>
      <c r="BW35" s="195" t="s">
        <v>692</v>
      </c>
      <c r="BX35" s="195" t="s">
        <v>714</v>
      </c>
      <c r="CB35" s="195" t="s">
        <v>293</v>
      </c>
    </row>
    <row r="36" spans="1:80">
      <c r="A36" s="35" t="s">
        <v>674</v>
      </c>
      <c r="B36" s="35" t="s">
        <v>790</v>
      </c>
      <c r="C36" s="168" t="s">
        <v>735</v>
      </c>
      <c r="D36" s="179">
        <v>0.4548611111111111</v>
      </c>
      <c r="H36" s="200">
        <v>9</v>
      </c>
      <c r="M36" s="183" t="s">
        <v>142</v>
      </c>
      <c r="P36" s="183" t="s">
        <v>677</v>
      </c>
      <c r="Q36" s="183" t="s">
        <v>106</v>
      </c>
      <c r="R36" s="183" t="s">
        <v>107</v>
      </c>
      <c r="S36" s="183" t="s">
        <v>114</v>
      </c>
      <c r="T36" s="183" t="s">
        <v>107</v>
      </c>
      <c r="U36" s="183" t="s">
        <v>110</v>
      </c>
      <c r="V36" s="183" t="s">
        <v>677</v>
      </c>
      <c r="Y36" s="200">
        <v>7.5</v>
      </c>
      <c r="Z36" s="201">
        <v>1.3</v>
      </c>
      <c r="AA36" s="200">
        <v>1.6</v>
      </c>
      <c r="AB36" s="189">
        <v>1</v>
      </c>
      <c r="AC36" s="200">
        <v>12</v>
      </c>
      <c r="AG36" s="202" t="s">
        <v>736</v>
      </c>
      <c r="AH36" s="187" t="s">
        <v>789</v>
      </c>
      <c r="AI36" s="206">
        <v>7.0000000000000001E-3</v>
      </c>
      <c r="AJ36" s="187">
        <v>0.04</v>
      </c>
      <c r="AK36" s="187">
        <v>0.01</v>
      </c>
      <c r="AL36" s="187" t="s">
        <v>784</v>
      </c>
      <c r="AM36" s="187" t="s">
        <v>812</v>
      </c>
      <c r="AO36" s="189" t="s">
        <v>208</v>
      </c>
      <c r="AS36" s="200">
        <v>3.9</v>
      </c>
      <c r="AT36" s="202">
        <v>0.06</v>
      </c>
      <c r="AU36" s="187" t="s">
        <v>769</v>
      </c>
      <c r="AV36" s="200">
        <v>3.7</v>
      </c>
      <c r="AW36" s="190"/>
      <c r="AX36" s="202">
        <v>3.4000000000000002E-2</v>
      </c>
      <c r="AY36" s="202">
        <v>1.7000000000000001E-2</v>
      </c>
      <c r="BM36" s="198" t="s">
        <v>585</v>
      </c>
      <c r="BN36" s="195" t="s">
        <v>704</v>
      </c>
      <c r="BP36" s="196" t="s">
        <v>701</v>
      </c>
      <c r="BQ36" s="196" t="s">
        <v>727</v>
      </c>
      <c r="BR36" s="196" t="s">
        <v>714</v>
      </c>
      <c r="BS36" s="196" t="s">
        <v>717</v>
      </c>
      <c r="BT36" s="195" t="s">
        <v>714</v>
      </c>
      <c r="BU36" s="195" t="s">
        <v>692</v>
      </c>
      <c r="BV36" s="195" t="s">
        <v>692</v>
      </c>
      <c r="BW36" s="195" t="s">
        <v>692</v>
      </c>
      <c r="BX36" s="195" t="s">
        <v>703</v>
      </c>
      <c r="CB36" s="195" t="s">
        <v>293</v>
      </c>
    </row>
    <row r="37" spans="1:80">
      <c r="A37" s="35" t="s">
        <v>674</v>
      </c>
      <c r="B37" s="35" t="s">
        <v>790</v>
      </c>
      <c r="C37" s="168" t="s">
        <v>738</v>
      </c>
      <c r="D37" s="179">
        <v>0.4513888888888889</v>
      </c>
      <c r="H37" s="200">
        <v>7</v>
      </c>
      <c r="M37" s="183" t="s">
        <v>142</v>
      </c>
      <c r="P37" s="183" t="s">
        <v>677</v>
      </c>
      <c r="Q37" s="183" t="s">
        <v>106</v>
      </c>
      <c r="R37" s="183" t="s">
        <v>107</v>
      </c>
      <c r="S37" s="183" t="s">
        <v>114</v>
      </c>
      <c r="T37" s="183" t="s">
        <v>107</v>
      </c>
      <c r="U37" s="183" t="s">
        <v>110</v>
      </c>
      <c r="V37" s="183" t="s">
        <v>677</v>
      </c>
      <c r="Y37" s="200">
        <v>7.7</v>
      </c>
      <c r="Z37" s="201">
        <v>1</v>
      </c>
      <c r="AA37" s="200">
        <v>1.6</v>
      </c>
      <c r="AB37" s="189">
        <v>2</v>
      </c>
      <c r="AC37" s="200">
        <v>12.8</v>
      </c>
      <c r="AH37" s="187" t="s">
        <v>739</v>
      </c>
      <c r="AI37" s="206">
        <v>4.0000000000000001E-3</v>
      </c>
      <c r="AJ37" s="187">
        <v>0.04</v>
      </c>
      <c r="AK37" s="187">
        <v>0.03</v>
      </c>
      <c r="AL37" s="187" t="s">
        <v>585</v>
      </c>
      <c r="AM37" s="187" t="s">
        <v>767</v>
      </c>
      <c r="AO37" s="189" t="s">
        <v>208</v>
      </c>
      <c r="AS37" s="200">
        <v>5.4</v>
      </c>
      <c r="AT37" s="212">
        <v>0.11</v>
      </c>
      <c r="AU37" s="187" t="s">
        <v>769</v>
      </c>
      <c r="AV37" s="200">
        <v>4.2</v>
      </c>
      <c r="AW37" s="190"/>
      <c r="AX37" s="202">
        <v>4.2000000000000003E-2</v>
      </c>
      <c r="AY37" s="202">
        <v>2.3E-2</v>
      </c>
      <c r="BC37" s="202" t="s">
        <v>601</v>
      </c>
      <c r="BL37" s="190" t="s">
        <v>725</v>
      </c>
      <c r="BN37" s="195" t="s">
        <v>692</v>
      </c>
      <c r="BP37" s="196" t="s">
        <v>727</v>
      </c>
      <c r="BQ37" s="196" t="s">
        <v>692</v>
      </c>
      <c r="BR37" s="196" t="s">
        <v>692</v>
      </c>
      <c r="BS37" s="196" t="s">
        <v>692</v>
      </c>
      <c r="BT37" s="195" t="s">
        <v>714</v>
      </c>
      <c r="BU37" s="195" t="s">
        <v>701</v>
      </c>
      <c r="BV37" s="195" t="s">
        <v>692</v>
      </c>
      <c r="BW37" s="195" t="s">
        <v>692</v>
      </c>
      <c r="BX37" s="195" t="s">
        <v>703</v>
      </c>
      <c r="CB37" s="195" t="s">
        <v>293</v>
      </c>
    </row>
    <row r="38" spans="1:80" s="51" customFormat="1">
      <c r="A38" s="51" t="s">
        <v>674</v>
      </c>
      <c r="B38" s="51" t="s">
        <v>790</v>
      </c>
      <c r="C38" s="211" t="s">
        <v>742</v>
      </c>
      <c r="D38" s="179">
        <v>0.46527777777777773</v>
      </c>
      <c r="E38" s="180"/>
      <c r="F38" s="181"/>
      <c r="G38" s="14"/>
      <c r="H38" s="200">
        <v>12</v>
      </c>
      <c r="M38" s="183" t="s">
        <v>142</v>
      </c>
      <c r="O38" s="14"/>
      <c r="P38" s="183" t="s">
        <v>677</v>
      </c>
      <c r="Q38" s="183" t="s">
        <v>106</v>
      </c>
      <c r="R38" s="183" t="s">
        <v>107</v>
      </c>
      <c r="S38" s="183" t="s">
        <v>114</v>
      </c>
      <c r="T38" s="183" t="s">
        <v>107</v>
      </c>
      <c r="U38" s="183" t="s">
        <v>110</v>
      </c>
      <c r="V38" s="183" t="s">
        <v>677</v>
      </c>
      <c r="Y38" s="200">
        <v>7.8</v>
      </c>
      <c r="Z38" s="201">
        <v>0.9</v>
      </c>
      <c r="AA38" s="200">
        <v>2.7</v>
      </c>
      <c r="AB38" s="189">
        <v>5</v>
      </c>
      <c r="AC38" s="200">
        <v>11.4</v>
      </c>
      <c r="AD38" s="181"/>
      <c r="AE38" s="186"/>
      <c r="AF38" s="181"/>
      <c r="AG38" s="181"/>
      <c r="AH38" s="187" t="s">
        <v>611</v>
      </c>
      <c r="AI38" s="206">
        <v>4.0000000000000001E-3</v>
      </c>
      <c r="AJ38" s="187" t="s">
        <v>759</v>
      </c>
      <c r="AK38" s="187" t="s">
        <v>804</v>
      </c>
      <c r="AL38" s="187" t="s">
        <v>680</v>
      </c>
      <c r="AM38" s="187" t="s">
        <v>812</v>
      </c>
      <c r="AO38" s="189" t="s">
        <v>208</v>
      </c>
      <c r="AS38" s="200">
        <v>1.4</v>
      </c>
      <c r="AT38" s="202" t="s">
        <v>813</v>
      </c>
      <c r="AU38" s="187" t="s">
        <v>814</v>
      </c>
      <c r="AV38" s="200">
        <v>1.2</v>
      </c>
      <c r="AW38" s="190"/>
      <c r="AX38" s="202">
        <v>2.5000000000000001E-2</v>
      </c>
      <c r="AY38" s="202" t="s">
        <v>681</v>
      </c>
      <c r="BA38" s="14"/>
      <c r="BB38" s="181"/>
      <c r="BE38" s="186"/>
      <c r="BF38" s="181"/>
      <c r="BG38" s="192"/>
      <c r="BH38" s="192"/>
      <c r="BI38" s="14"/>
      <c r="BL38" s="193"/>
      <c r="BM38" s="198" t="s">
        <v>773</v>
      </c>
      <c r="BN38" s="195" t="s">
        <v>704</v>
      </c>
      <c r="BP38" s="196" t="s">
        <v>703</v>
      </c>
      <c r="BQ38" s="196" t="s">
        <v>695</v>
      </c>
      <c r="BR38" s="196" t="s">
        <v>691</v>
      </c>
      <c r="BS38" s="196" t="s">
        <v>692</v>
      </c>
      <c r="BT38" s="195" t="s">
        <v>714</v>
      </c>
      <c r="BU38" s="195" t="s">
        <v>691</v>
      </c>
      <c r="BV38" s="195" t="s">
        <v>694</v>
      </c>
      <c r="BW38" s="195" t="s">
        <v>692</v>
      </c>
      <c r="BX38" s="195" t="s">
        <v>695</v>
      </c>
      <c r="CB38" s="195" t="s">
        <v>293</v>
      </c>
    </row>
    <row r="39" spans="1:80">
      <c r="A39" s="35" t="s">
        <v>674</v>
      </c>
      <c r="B39" s="13" t="s">
        <v>815</v>
      </c>
      <c r="C39" s="178">
        <v>42838</v>
      </c>
      <c r="D39" s="179" t="s">
        <v>816</v>
      </c>
      <c r="H39" s="182">
        <v>15</v>
      </c>
      <c r="M39" s="183" t="s">
        <v>142</v>
      </c>
      <c r="P39" s="183" t="s">
        <v>677</v>
      </c>
      <c r="Q39" s="183" t="s">
        <v>777</v>
      </c>
      <c r="R39" s="183" t="s">
        <v>817</v>
      </c>
      <c r="S39" s="183" t="s">
        <v>759</v>
      </c>
      <c r="T39" s="183" t="s">
        <v>681</v>
      </c>
      <c r="U39" s="183" t="s">
        <v>628</v>
      </c>
      <c r="V39" s="183" t="s">
        <v>677</v>
      </c>
      <c r="Y39" s="182">
        <v>7.9</v>
      </c>
      <c r="Z39" s="184">
        <v>0.8</v>
      </c>
      <c r="AA39" s="182">
        <v>0.6</v>
      </c>
      <c r="AB39" s="189">
        <v>5</v>
      </c>
      <c r="AC39" s="182">
        <v>11.6</v>
      </c>
      <c r="AH39" s="187" t="s">
        <v>772</v>
      </c>
      <c r="AI39" s="188">
        <v>3.6999999999999998E-2</v>
      </c>
      <c r="AJ39" s="187" t="s">
        <v>818</v>
      </c>
      <c r="AK39" s="187" t="s">
        <v>715</v>
      </c>
      <c r="AL39" s="187" t="s">
        <v>721</v>
      </c>
      <c r="AM39" s="187" t="s">
        <v>594</v>
      </c>
      <c r="AO39" s="189" t="s">
        <v>723</v>
      </c>
      <c r="AS39" s="182">
        <v>6.4</v>
      </c>
      <c r="AT39" s="189" t="s">
        <v>819</v>
      </c>
      <c r="AU39" s="187" t="s">
        <v>820</v>
      </c>
      <c r="AV39" s="182">
        <v>4.3</v>
      </c>
      <c r="AW39" s="190"/>
      <c r="AX39" s="215">
        <v>2.7E-2</v>
      </c>
      <c r="AY39" s="189" t="s">
        <v>821</v>
      </c>
      <c r="BN39" s="195" t="s">
        <v>692</v>
      </c>
      <c r="BP39" s="196" t="s">
        <v>692</v>
      </c>
      <c r="BQ39" s="196" t="s">
        <v>695</v>
      </c>
      <c r="BR39" s="196" t="s">
        <v>822</v>
      </c>
      <c r="BS39" s="196" t="s">
        <v>703</v>
      </c>
      <c r="BT39" s="195" t="s">
        <v>692</v>
      </c>
      <c r="BU39" s="195" t="s">
        <v>701</v>
      </c>
      <c r="BV39" s="195" t="s">
        <v>695</v>
      </c>
      <c r="BW39" s="195" t="s">
        <v>701</v>
      </c>
      <c r="BX39" s="195" t="s">
        <v>692</v>
      </c>
      <c r="CB39" s="195" t="s">
        <v>797</v>
      </c>
    </row>
    <row r="40" spans="1:80">
      <c r="A40" s="35" t="s">
        <v>674</v>
      </c>
      <c r="B40" s="13" t="s">
        <v>815</v>
      </c>
      <c r="C40" s="178">
        <v>42866</v>
      </c>
      <c r="D40" s="179" t="s">
        <v>823</v>
      </c>
      <c r="H40" s="182">
        <v>20.5</v>
      </c>
      <c r="M40" s="183" t="s">
        <v>142</v>
      </c>
      <c r="P40" s="183" t="s">
        <v>677</v>
      </c>
      <c r="Q40" s="183" t="s">
        <v>777</v>
      </c>
      <c r="R40" s="183" t="s">
        <v>824</v>
      </c>
      <c r="S40" s="183" t="s">
        <v>680</v>
      </c>
      <c r="T40" s="183" t="s">
        <v>681</v>
      </c>
      <c r="U40" s="183" t="s">
        <v>748</v>
      </c>
      <c r="V40" s="183" t="s">
        <v>677</v>
      </c>
      <c r="Y40" s="182">
        <v>8.1</v>
      </c>
      <c r="Z40" s="184">
        <v>1.1000000000000001</v>
      </c>
      <c r="AA40" s="182">
        <v>1.9</v>
      </c>
      <c r="AB40" s="189">
        <v>5</v>
      </c>
      <c r="AC40" s="182">
        <v>11.6</v>
      </c>
      <c r="AH40" s="187" t="s">
        <v>611</v>
      </c>
      <c r="AI40" s="188">
        <v>0.01</v>
      </c>
      <c r="AJ40" s="187" t="s">
        <v>766</v>
      </c>
      <c r="AK40" s="187" t="s">
        <v>715</v>
      </c>
      <c r="AL40" s="187" t="s">
        <v>680</v>
      </c>
      <c r="AM40" s="187" t="s">
        <v>686</v>
      </c>
      <c r="AO40" s="189" t="s">
        <v>716</v>
      </c>
      <c r="AS40" s="182">
        <v>5</v>
      </c>
      <c r="AT40" s="189" t="s">
        <v>794</v>
      </c>
      <c r="AU40" s="187" t="s">
        <v>825</v>
      </c>
      <c r="AV40" s="182">
        <v>4.2</v>
      </c>
      <c r="AW40" s="190"/>
      <c r="AX40" s="215">
        <v>3.5999999999999997E-2</v>
      </c>
      <c r="AY40" s="188">
        <v>8.9999999999999993E-3</v>
      </c>
      <c r="BM40" s="198" t="s">
        <v>732</v>
      </c>
      <c r="BN40" s="195" t="s">
        <v>692</v>
      </c>
      <c r="BP40" s="196" t="s">
        <v>755</v>
      </c>
      <c r="BQ40" s="196" t="s">
        <v>691</v>
      </c>
      <c r="BR40" s="196" t="s">
        <v>826</v>
      </c>
      <c r="BS40" s="196" t="s">
        <v>103</v>
      </c>
      <c r="BT40" s="195" t="s">
        <v>714</v>
      </c>
      <c r="BU40" s="195" t="s">
        <v>695</v>
      </c>
      <c r="BV40" s="195" t="s">
        <v>692</v>
      </c>
      <c r="BW40" s="195" t="s">
        <v>714</v>
      </c>
      <c r="BX40" s="195" t="s">
        <v>692</v>
      </c>
      <c r="CB40" s="195" t="s">
        <v>696</v>
      </c>
    </row>
    <row r="41" spans="1:80">
      <c r="A41" s="35" t="s">
        <v>674</v>
      </c>
      <c r="B41" s="13" t="s">
        <v>815</v>
      </c>
      <c r="C41" s="178">
        <v>42893</v>
      </c>
      <c r="D41" s="179" t="s">
        <v>827</v>
      </c>
      <c r="H41" s="182">
        <v>20.2</v>
      </c>
      <c r="M41" s="183" t="s">
        <v>142</v>
      </c>
      <c r="P41" s="183" t="s">
        <v>677</v>
      </c>
      <c r="Q41" s="183" t="s">
        <v>828</v>
      </c>
      <c r="R41" s="183" t="s">
        <v>746</v>
      </c>
      <c r="S41" s="183" t="s">
        <v>680</v>
      </c>
      <c r="T41" s="183" t="s">
        <v>600</v>
      </c>
      <c r="U41" s="183" t="s">
        <v>748</v>
      </c>
      <c r="V41" s="183" t="s">
        <v>677</v>
      </c>
      <c r="Y41" s="182">
        <v>7.7</v>
      </c>
      <c r="Z41" s="184">
        <v>0.4</v>
      </c>
      <c r="AA41" s="182">
        <v>2.9</v>
      </c>
      <c r="AB41" s="189">
        <v>10</v>
      </c>
      <c r="AC41" s="182">
        <v>9.8000000000000007</v>
      </c>
      <c r="AH41" s="187" t="s">
        <v>682</v>
      </c>
      <c r="AI41" s="188">
        <v>6.0000000000000001E-3</v>
      </c>
      <c r="AJ41" s="187" t="s">
        <v>829</v>
      </c>
      <c r="AK41" s="187" t="s">
        <v>715</v>
      </c>
      <c r="AL41" s="187" t="s">
        <v>759</v>
      </c>
      <c r="AM41" s="187" t="s">
        <v>698</v>
      </c>
      <c r="AO41" s="189" t="s">
        <v>586</v>
      </c>
      <c r="AS41" s="182">
        <v>4.7</v>
      </c>
      <c r="AT41" s="189" t="s">
        <v>830</v>
      </c>
      <c r="AU41" s="187" t="s">
        <v>769</v>
      </c>
      <c r="AV41" s="182">
        <v>4.5999999999999996</v>
      </c>
      <c r="AW41" s="190" t="s">
        <v>831</v>
      </c>
      <c r="AX41" s="215">
        <v>5.1999999999999998E-2</v>
      </c>
      <c r="AY41" s="188">
        <v>1.4999999999999999E-2</v>
      </c>
      <c r="BN41" s="195" t="s">
        <v>717</v>
      </c>
      <c r="BP41" s="196" t="s">
        <v>691</v>
      </c>
      <c r="BQ41" s="196" t="s">
        <v>714</v>
      </c>
      <c r="BR41" s="196" t="s">
        <v>832</v>
      </c>
      <c r="BS41" s="196" t="s">
        <v>103</v>
      </c>
      <c r="BT41" s="195" t="s">
        <v>692</v>
      </c>
      <c r="BU41" s="195" t="s">
        <v>692</v>
      </c>
      <c r="BV41" s="195" t="s">
        <v>692</v>
      </c>
      <c r="BW41" s="195" t="s">
        <v>701</v>
      </c>
      <c r="BX41" s="195" t="s">
        <v>691</v>
      </c>
      <c r="CB41" s="195" t="s">
        <v>696</v>
      </c>
    </row>
    <row r="42" spans="1:80">
      <c r="A42" s="35" t="s">
        <v>674</v>
      </c>
      <c r="B42" s="13" t="s">
        <v>815</v>
      </c>
      <c r="C42" s="199">
        <v>42922</v>
      </c>
      <c r="D42" s="179">
        <v>0.4236111111111111</v>
      </c>
      <c r="H42" s="182">
        <v>24</v>
      </c>
      <c r="M42" s="183" t="s">
        <v>142</v>
      </c>
      <c r="P42" s="183" t="s">
        <v>677</v>
      </c>
      <c r="Q42" s="183" t="s">
        <v>678</v>
      </c>
      <c r="R42" s="183" t="s">
        <v>679</v>
      </c>
      <c r="S42" s="183" t="s">
        <v>833</v>
      </c>
      <c r="T42" s="183" t="s">
        <v>831</v>
      </c>
      <c r="U42" s="183" t="s">
        <v>748</v>
      </c>
      <c r="V42" s="183" t="s">
        <v>677</v>
      </c>
      <c r="Y42" s="200">
        <v>7.7</v>
      </c>
      <c r="Z42" s="201">
        <v>0.5</v>
      </c>
      <c r="AA42" s="200">
        <v>2.2999999999999998</v>
      </c>
      <c r="AB42" s="185">
        <v>6</v>
      </c>
      <c r="AC42" s="182">
        <v>9.1999999999999993</v>
      </c>
      <c r="AG42" s="202" t="s">
        <v>834</v>
      </c>
      <c r="AH42" s="187" t="s">
        <v>780</v>
      </c>
      <c r="AI42" s="188">
        <v>5.0000000000000001E-3</v>
      </c>
      <c r="AJ42" s="187" t="s">
        <v>835</v>
      </c>
      <c r="AK42" s="187" t="s">
        <v>715</v>
      </c>
      <c r="AL42" s="187" t="s">
        <v>680</v>
      </c>
      <c r="AM42" s="187" t="s">
        <v>686</v>
      </c>
      <c r="AO42" s="189" t="s">
        <v>729</v>
      </c>
      <c r="AS42" s="182">
        <v>4.8</v>
      </c>
      <c r="AT42" s="202" t="s">
        <v>794</v>
      </c>
      <c r="AU42" s="187" t="s">
        <v>814</v>
      </c>
      <c r="AV42" s="203">
        <v>3.9</v>
      </c>
      <c r="AW42" s="190"/>
      <c r="AX42" s="204">
        <v>3.4000000000000002E-2</v>
      </c>
      <c r="AY42" s="204">
        <v>6.0000000000000001E-3</v>
      </c>
      <c r="BM42" s="198" t="s">
        <v>833</v>
      </c>
      <c r="BN42" s="195" t="s">
        <v>692</v>
      </c>
      <c r="BP42" s="196" t="s">
        <v>701</v>
      </c>
      <c r="BQ42" s="196" t="s">
        <v>695</v>
      </c>
      <c r="BR42" s="196">
        <v>2.0000000000000001E-4</v>
      </c>
      <c r="BS42" s="196" t="s">
        <v>701</v>
      </c>
      <c r="BT42" s="195" t="s">
        <v>692</v>
      </c>
      <c r="BU42" s="195" t="s">
        <v>714</v>
      </c>
      <c r="BV42" s="195" t="s">
        <v>704</v>
      </c>
      <c r="BW42" s="195" t="s">
        <v>701</v>
      </c>
      <c r="BX42" s="195" t="s">
        <v>727</v>
      </c>
      <c r="BY42" s="202" t="s">
        <v>776</v>
      </c>
      <c r="BZ42" s="202" t="s">
        <v>836</v>
      </c>
      <c r="CA42" s="202" t="s">
        <v>741</v>
      </c>
      <c r="CB42" s="195" t="s">
        <v>293</v>
      </c>
    </row>
    <row r="43" spans="1:80">
      <c r="A43" s="35" t="s">
        <v>674</v>
      </c>
      <c r="B43" s="13" t="s">
        <v>815</v>
      </c>
      <c r="C43" s="199">
        <v>42950</v>
      </c>
      <c r="D43" s="179">
        <v>0.4201388888888889</v>
      </c>
      <c r="H43" s="200">
        <v>21.5</v>
      </c>
      <c r="M43" s="183" t="s">
        <v>142</v>
      </c>
      <c r="P43" s="183" t="s">
        <v>677</v>
      </c>
      <c r="Q43" s="183" t="s">
        <v>837</v>
      </c>
      <c r="R43" s="183" t="s">
        <v>681</v>
      </c>
      <c r="S43" s="183" t="s">
        <v>759</v>
      </c>
      <c r="T43" s="183" t="s">
        <v>600</v>
      </c>
      <c r="U43" s="183" t="s">
        <v>838</v>
      </c>
      <c r="V43" s="183" t="s">
        <v>677</v>
      </c>
      <c r="Y43" s="200">
        <v>7.4</v>
      </c>
      <c r="Z43" s="201">
        <v>0.2</v>
      </c>
      <c r="AA43" s="200">
        <v>1.5</v>
      </c>
      <c r="AB43" s="189">
        <v>2</v>
      </c>
      <c r="AC43" s="200">
        <v>8</v>
      </c>
      <c r="AH43" s="187" t="s">
        <v>611</v>
      </c>
      <c r="AI43" s="206">
        <v>4.0000000000000001E-3</v>
      </c>
      <c r="AJ43" s="187">
        <v>0.01</v>
      </c>
      <c r="AK43" s="187" t="s">
        <v>734</v>
      </c>
      <c r="AL43" s="187" t="s">
        <v>680</v>
      </c>
      <c r="AM43" s="187" t="s">
        <v>594</v>
      </c>
      <c r="AO43" s="189" t="s">
        <v>716</v>
      </c>
      <c r="AS43" s="200">
        <v>5.2</v>
      </c>
      <c r="AT43" s="202" t="s">
        <v>794</v>
      </c>
      <c r="AU43" s="187" t="s">
        <v>795</v>
      </c>
      <c r="AV43" s="200">
        <v>4.4000000000000004</v>
      </c>
      <c r="AW43" s="190"/>
      <c r="AX43" s="202">
        <v>4.7E-2</v>
      </c>
      <c r="AY43" s="202">
        <v>2.1999999999999999E-2</v>
      </c>
      <c r="BC43" s="202"/>
      <c r="BL43" s="190" t="s">
        <v>725</v>
      </c>
      <c r="BN43" s="195" t="s">
        <v>692</v>
      </c>
      <c r="BP43" s="196" t="s">
        <v>692</v>
      </c>
      <c r="BQ43" s="196" t="s">
        <v>714</v>
      </c>
      <c r="BR43" s="196">
        <v>2.9999999999999997E-4</v>
      </c>
      <c r="BS43" s="196" t="s">
        <v>701</v>
      </c>
      <c r="BT43" s="195" t="s">
        <v>692</v>
      </c>
      <c r="BU43" s="195" t="s">
        <v>692</v>
      </c>
      <c r="BV43" s="195" t="s">
        <v>703</v>
      </c>
      <c r="BW43" s="195" t="s">
        <v>714</v>
      </c>
      <c r="BX43" s="195" t="s">
        <v>692</v>
      </c>
      <c r="CB43" s="195" t="s">
        <v>293</v>
      </c>
    </row>
    <row r="44" spans="1:80">
      <c r="A44" s="35" t="s">
        <v>674</v>
      </c>
      <c r="B44" s="13" t="s">
        <v>815</v>
      </c>
      <c r="C44" s="199">
        <v>42984</v>
      </c>
      <c r="D44" s="179">
        <v>0.41666666666666669</v>
      </c>
      <c r="F44" s="216">
        <v>1.4</v>
      </c>
      <c r="H44" s="200">
        <v>21.5</v>
      </c>
      <c r="M44" s="183" t="s">
        <v>142</v>
      </c>
      <c r="P44" s="183" t="s">
        <v>677</v>
      </c>
      <c r="Q44" s="183" t="s">
        <v>678</v>
      </c>
      <c r="R44" s="183" t="s">
        <v>817</v>
      </c>
      <c r="S44" s="183" t="s">
        <v>784</v>
      </c>
      <c r="T44" s="183" t="s">
        <v>681</v>
      </c>
      <c r="U44" s="183" t="s">
        <v>839</v>
      </c>
      <c r="V44" s="183" t="s">
        <v>677</v>
      </c>
      <c r="Y44" s="200">
        <v>7.1</v>
      </c>
      <c r="Z44" s="201">
        <v>4.8</v>
      </c>
      <c r="AA44" s="200">
        <v>6.4</v>
      </c>
      <c r="AB44" s="189">
        <v>24</v>
      </c>
      <c r="AC44" s="200">
        <v>7.7</v>
      </c>
      <c r="AH44" s="187">
        <v>0.01</v>
      </c>
      <c r="AI44" s="206">
        <v>2.9000000000000001E-2</v>
      </c>
      <c r="AJ44" s="187">
        <v>0.14000000000000001</v>
      </c>
      <c r="AK44" s="187" t="s">
        <v>715</v>
      </c>
      <c r="AL44" s="187" t="s">
        <v>773</v>
      </c>
      <c r="AM44" s="187" t="s">
        <v>840</v>
      </c>
      <c r="AO44" s="189" t="s">
        <v>729</v>
      </c>
      <c r="AS44" s="200">
        <v>3.7</v>
      </c>
      <c r="AT44" s="202">
        <v>0.33</v>
      </c>
      <c r="AU44" s="187" t="s">
        <v>825</v>
      </c>
      <c r="AV44" s="200">
        <v>2.4</v>
      </c>
      <c r="AW44" s="190"/>
      <c r="AX44" s="202">
        <v>0.12</v>
      </c>
      <c r="AY44" s="202">
        <v>1.4E-2</v>
      </c>
      <c r="BN44" s="195" t="s">
        <v>691</v>
      </c>
      <c r="BP44" s="196" t="s">
        <v>692</v>
      </c>
      <c r="BQ44" s="196" t="s">
        <v>714</v>
      </c>
      <c r="BR44" s="196">
        <v>2.0000000000000001E-4</v>
      </c>
      <c r="BS44" s="196" t="s">
        <v>691</v>
      </c>
      <c r="BT44" s="195" t="s">
        <v>694</v>
      </c>
      <c r="BU44" s="195" t="s">
        <v>692</v>
      </c>
      <c r="BV44" s="195" t="s">
        <v>695</v>
      </c>
      <c r="BW44" s="195" t="s">
        <v>714</v>
      </c>
      <c r="BX44" s="195" t="s">
        <v>692</v>
      </c>
      <c r="CB44" s="195" t="s">
        <v>293</v>
      </c>
    </row>
    <row r="45" spans="1:80">
      <c r="A45" s="35" t="s">
        <v>674</v>
      </c>
      <c r="B45" s="13" t="s">
        <v>815</v>
      </c>
      <c r="C45" s="207" t="s">
        <v>841</v>
      </c>
      <c r="D45" s="179">
        <v>0.4201388888888889</v>
      </c>
      <c r="H45" s="200">
        <v>17.5</v>
      </c>
      <c r="M45" s="183" t="s">
        <v>142</v>
      </c>
      <c r="P45" s="183" t="s">
        <v>677</v>
      </c>
      <c r="Q45" s="183" t="s">
        <v>842</v>
      </c>
      <c r="R45" s="183" t="s">
        <v>600</v>
      </c>
      <c r="S45" s="183" t="s">
        <v>680</v>
      </c>
      <c r="T45" s="183" t="s">
        <v>600</v>
      </c>
      <c r="U45" s="183" t="s">
        <v>748</v>
      </c>
      <c r="V45" s="183" t="s">
        <v>677</v>
      </c>
      <c r="W45" s="183"/>
      <c r="X45" s="183"/>
      <c r="Y45" s="200">
        <v>7.8</v>
      </c>
      <c r="Z45" s="201">
        <v>0.5</v>
      </c>
      <c r="AA45" s="200">
        <v>1.3</v>
      </c>
      <c r="AB45" s="189">
        <v>1</v>
      </c>
      <c r="AC45" s="200">
        <v>10.199999999999999</v>
      </c>
      <c r="AD45" s="181"/>
      <c r="AE45" s="186"/>
      <c r="AF45" s="181"/>
      <c r="AG45" s="181"/>
      <c r="AH45" s="187" t="s">
        <v>707</v>
      </c>
      <c r="AI45" s="206">
        <v>2.9000000000000001E-2</v>
      </c>
      <c r="AJ45" s="187" t="s">
        <v>759</v>
      </c>
      <c r="AK45" s="187" t="s">
        <v>611</v>
      </c>
      <c r="AL45" s="187" t="s">
        <v>818</v>
      </c>
      <c r="AM45" s="187" t="s">
        <v>812</v>
      </c>
      <c r="AN45" s="51"/>
      <c r="AO45" s="189" t="s">
        <v>716</v>
      </c>
      <c r="AP45" s="51"/>
      <c r="AQ45" s="51"/>
      <c r="AR45" s="51"/>
      <c r="AS45" s="200">
        <v>4.8</v>
      </c>
      <c r="AT45" s="202" t="s">
        <v>794</v>
      </c>
      <c r="AU45" s="187" t="s">
        <v>589</v>
      </c>
      <c r="AV45" s="200">
        <v>4.5</v>
      </c>
      <c r="AW45" s="190"/>
      <c r="AX45" s="202">
        <v>2.8000000000000001E-2</v>
      </c>
      <c r="AY45" s="202">
        <v>8.0000000000000002E-3</v>
      </c>
      <c r="AZ45" s="51"/>
      <c r="BA45" s="14"/>
      <c r="BB45" s="181"/>
      <c r="BC45" s="51"/>
      <c r="BD45" s="51"/>
      <c r="BE45" s="186"/>
      <c r="BF45" s="181"/>
      <c r="BG45" s="192"/>
      <c r="BH45" s="192"/>
      <c r="BI45" s="14"/>
      <c r="BJ45" s="51"/>
      <c r="BK45" s="51"/>
      <c r="BN45" s="195" t="s">
        <v>704</v>
      </c>
      <c r="BO45" s="51"/>
      <c r="BP45" s="196" t="s">
        <v>692</v>
      </c>
      <c r="BQ45" s="196" t="s">
        <v>703</v>
      </c>
      <c r="BR45" s="196">
        <v>2.9999999999999997E-4</v>
      </c>
      <c r="BS45" s="196" t="s">
        <v>692</v>
      </c>
      <c r="BT45" s="195" t="s">
        <v>701</v>
      </c>
      <c r="BU45" s="195" t="s">
        <v>692</v>
      </c>
      <c r="BV45" s="195" t="s">
        <v>701</v>
      </c>
      <c r="BW45" s="195" t="s">
        <v>757</v>
      </c>
      <c r="BX45" s="195" t="s">
        <v>726</v>
      </c>
      <c r="CB45" s="195" t="s">
        <v>293</v>
      </c>
    </row>
    <row r="46" spans="1:80">
      <c r="A46" s="35" t="s">
        <v>674</v>
      </c>
      <c r="B46" s="13" t="s">
        <v>815</v>
      </c>
      <c r="C46" s="208" t="s">
        <v>843</v>
      </c>
      <c r="D46" s="179">
        <v>0.41319444444444442</v>
      </c>
      <c r="H46" s="200">
        <v>17</v>
      </c>
      <c r="M46" s="183" t="s">
        <v>142</v>
      </c>
      <c r="P46" s="183" t="s">
        <v>677</v>
      </c>
      <c r="Q46" s="183" t="s">
        <v>842</v>
      </c>
      <c r="R46" s="183" t="s">
        <v>600</v>
      </c>
      <c r="S46" s="183" t="s">
        <v>802</v>
      </c>
      <c r="T46" s="183" t="s">
        <v>600</v>
      </c>
      <c r="U46" s="183" t="s">
        <v>748</v>
      </c>
      <c r="V46" s="183" t="s">
        <v>677</v>
      </c>
      <c r="Y46" s="200">
        <v>7.7</v>
      </c>
      <c r="Z46" s="201">
        <v>0.3</v>
      </c>
      <c r="AA46" s="200">
        <v>0.9</v>
      </c>
      <c r="AB46" s="189">
        <v>1</v>
      </c>
      <c r="AC46" s="200">
        <v>9.6</v>
      </c>
      <c r="AH46" s="187" t="s">
        <v>772</v>
      </c>
      <c r="AI46" s="206">
        <v>6.0000000000000001E-3</v>
      </c>
      <c r="AJ46" s="187">
        <v>0.02</v>
      </c>
      <c r="AK46" s="187" t="s">
        <v>739</v>
      </c>
      <c r="AL46" s="187" t="s">
        <v>680</v>
      </c>
      <c r="AM46" s="187" t="s">
        <v>686</v>
      </c>
      <c r="AO46" s="189" t="s">
        <v>586</v>
      </c>
      <c r="AS46" s="200">
        <v>5</v>
      </c>
      <c r="AT46" s="202" t="s">
        <v>608</v>
      </c>
      <c r="AU46" s="187" t="s">
        <v>809</v>
      </c>
      <c r="AV46" s="200">
        <v>4.9000000000000004</v>
      </c>
      <c r="AW46" s="190"/>
      <c r="AX46" s="202">
        <v>3.4000000000000002E-2</v>
      </c>
      <c r="AY46" s="214">
        <v>0.01</v>
      </c>
      <c r="BM46" s="198" t="s">
        <v>844</v>
      </c>
      <c r="BN46" s="195" t="s">
        <v>691</v>
      </c>
      <c r="BP46" s="196">
        <v>2.0000000000000001E-4</v>
      </c>
      <c r="BQ46" s="196" t="s">
        <v>695</v>
      </c>
      <c r="BR46" s="196">
        <v>8.0000000000000004E-4</v>
      </c>
      <c r="BS46" s="196">
        <v>2.0000000000000001E-4</v>
      </c>
      <c r="BT46" s="195" t="s">
        <v>726</v>
      </c>
      <c r="BU46" s="195" t="s">
        <v>692</v>
      </c>
      <c r="BV46" s="195" t="s">
        <v>714</v>
      </c>
      <c r="BW46" s="195" t="s">
        <v>691</v>
      </c>
      <c r="BX46" s="195" t="s">
        <v>714</v>
      </c>
      <c r="CB46" s="195" t="s">
        <v>293</v>
      </c>
    </row>
    <row r="47" spans="1:80">
      <c r="A47" s="35" t="s">
        <v>674</v>
      </c>
      <c r="B47" s="13" t="s">
        <v>815</v>
      </c>
      <c r="C47" s="209" t="s">
        <v>845</v>
      </c>
      <c r="D47" s="179">
        <v>0.4201388888888889</v>
      </c>
      <c r="H47" s="200">
        <v>17</v>
      </c>
      <c r="M47" s="183" t="s">
        <v>142</v>
      </c>
      <c r="P47" s="183" t="s">
        <v>677</v>
      </c>
      <c r="Q47" s="183" t="s">
        <v>777</v>
      </c>
      <c r="R47" s="183" t="s">
        <v>681</v>
      </c>
      <c r="S47" s="183" t="s">
        <v>833</v>
      </c>
      <c r="T47" s="183" t="s">
        <v>600</v>
      </c>
      <c r="U47" s="183" t="s">
        <v>748</v>
      </c>
      <c r="V47" s="183" t="s">
        <v>677</v>
      </c>
      <c r="Y47" s="200">
        <v>7.7</v>
      </c>
      <c r="Z47" s="201">
        <v>0.3</v>
      </c>
      <c r="AA47" s="200">
        <v>0.9</v>
      </c>
      <c r="AB47" s="189">
        <v>1</v>
      </c>
      <c r="AC47" s="200">
        <v>9.6</v>
      </c>
      <c r="AH47" s="187" t="s">
        <v>715</v>
      </c>
      <c r="AI47" s="206">
        <v>6.0000000000000001E-3</v>
      </c>
      <c r="AJ47" s="187">
        <v>0.02</v>
      </c>
      <c r="AK47" s="187" t="s">
        <v>715</v>
      </c>
      <c r="AL47" s="187" t="s">
        <v>680</v>
      </c>
      <c r="AM47" s="187" t="s">
        <v>846</v>
      </c>
      <c r="AO47" s="189" t="s">
        <v>723</v>
      </c>
      <c r="AS47" s="200">
        <v>5</v>
      </c>
      <c r="AT47" s="202" t="s">
        <v>794</v>
      </c>
      <c r="AU47" s="187" t="s">
        <v>847</v>
      </c>
      <c r="AV47" s="200">
        <v>4.9000000000000004</v>
      </c>
      <c r="AW47" s="190" t="s">
        <v>831</v>
      </c>
      <c r="AX47" s="202">
        <v>3.4000000000000002E-2</v>
      </c>
      <c r="AY47" s="214">
        <v>0.01</v>
      </c>
      <c r="BM47" s="198" t="s">
        <v>680</v>
      </c>
      <c r="BN47" s="195" t="s">
        <v>692</v>
      </c>
      <c r="BP47" s="196">
        <v>2.0000000000000001E-4</v>
      </c>
      <c r="BQ47" s="196" t="s">
        <v>692</v>
      </c>
      <c r="BR47" s="196">
        <v>8.0000000000000004E-4</v>
      </c>
      <c r="BS47" s="196">
        <v>2.0000000000000001E-4</v>
      </c>
      <c r="BT47" s="195" t="s">
        <v>701</v>
      </c>
      <c r="BU47" s="195" t="s">
        <v>717</v>
      </c>
      <c r="BV47" s="195" t="s">
        <v>727</v>
      </c>
      <c r="BW47" s="195" t="s">
        <v>692</v>
      </c>
      <c r="BX47" s="195" t="s">
        <v>727</v>
      </c>
      <c r="CB47" s="195" t="s">
        <v>293</v>
      </c>
    </row>
    <row r="48" spans="1:80">
      <c r="A48" s="35" t="s">
        <v>674</v>
      </c>
      <c r="B48" s="13" t="s">
        <v>815</v>
      </c>
      <c r="C48" s="168" t="s">
        <v>848</v>
      </c>
      <c r="D48" s="179">
        <v>0.41666666666666669</v>
      </c>
      <c r="F48" s="216">
        <v>0.91</v>
      </c>
      <c r="H48" s="200">
        <v>11</v>
      </c>
      <c r="M48" s="183" t="s">
        <v>142</v>
      </c>
      <c r="P48" s="183" t="s">
        <v>677</v>
      </c>
      <c r="Q48" s="183" t="s">
        <v>678</v>
      </c>
      <c r="R48" s="183" t="s">
        <v>681</v>
      </c>
      <c r="S48" s="183" t="s">
        <v>802</v>
      </c>
      <c r="T48" s="183" t="s">
        <v>681</v>
      </c>
      <c r="U48" s="183" t="s">
        <v>849</v>
      </c>
      <c r="V48" s="183" t="s">
        <v>677</v>
      </c>
      <c r="Y48" s="200">
        <v>7.3</v>
      </c>
      <c r="Z48" s="201">
        <v>0.6</v>
      </c>
      <c r="AA48" s="200">
        <v>0.8</v>
      </c>
      <c r="AB48" s="189">
        <v>3</v>
      </c>
      <c r="AC48" s="200">
        <v>11.5</v>
      </c>
      <c r="AG48" s="202" t="s">
        <v>850</v>
      </c>
      <c r="AH48" s="187" t="s">
        <v>772</v>
      </c>
      <c r="AI48" s="206">
        <v>1.4E-2</v>
      </c>
      <c r="AJ48" s="187" t="s">
        <v>721</v>
      </c>
      <c r="AK48" s="187" t="s">
        <v>715</v>
      </c>
      <c r="AL48" s="187" t="s">
        <v>585</v>
      </c>
      <c r="AM48" s="187" t="s">
        <v>686</v>
      </c>
      <c r="AO48" s="189" t="s">
        <v>782</v>
      </c>
      <c r="AS48" s="200">
        <v>5</v>
      </c>
      <c r="AT48" s="202" t="s">
        <v>794</v>
      </c>
      <c r="AU48" s="187" t="s">
        <v>589</v>
      </c>
      <c r="AV48" s="200">
        <v>4.8</v>
      </c>
      <c r="AW48" s="190"/>
      <c r="AX48" s="202">
        <v>3.7999999999999999E-2</v>
      </c>
      <c r="AY48" s="202">
        <v>1.4E-2</v>
      </c>
      <c r="BM48" s="198" t="s">
        <v>732</v>
      </c>
      <c r="BN48" s="195" t="s">
        <v>714</v>
      </c>
      <c r="BP48" s="196" t="s">
        <v>692</v>
      </c>
      <c r="BQ48" s="196" t="s">
        <v>851</v>
      </c>
      <c r="BR48" s="196">
        <v>2.9999999999999997E-4</v>
      </c>
      <c r="BS48" s="196" t="s">
        <v>714</v>
      </c>
      <c r="BT48" s="195" t="s">
        <v>704</v>
      </c>
      <c r="BU48" s="195" t="s">
        <v>692</v>
      </c>
      <c r="BV48" s="195" t="s">
        <v>703</v>
      </c>
      <c r="BW48" s="195" t="s">
        <v>692</v>
      </c>
      <c r="BX48" s="195" t="s">
        <v>701</v>
      </c>
      <c r="CB48" s="195" t="s">
        <v>293</v>
      </c>
    </row>
    <row r="49" spans="1:80">
      <c r="A49" s="35" t="s">
        <v>674</v>
      </c>
      <c r="B49" s="13" t="s">
        <v>815</v>
      </c>
      <c r="C49" s="168" t="s">
        <v>852</v>
      </c>
      <c r="D49" s="179">
        <v>0.4152777777777778</v>
      </c>
      <c r="H49" s="200">
        <v>10.5</v>
      </c>
      <c r="M49" s="183" t="s">
        <v>142</v>
      </c>
      <c r="P49" s="183" t="s">
        <v>677</v>
      </c>
      <c r="Q49" s="183" t="s">
        <v>777</v>
      </c>
      <c r="R49" s="183" t="s">
        <v>600</v>
      </c>
      <c r="S49" s="183" t="s">
        <v>773</v>
      </c>
      <c r="T49" s="183" t="s">
        <v>817</v>
      </c>
      <c r="U49" s="183" t="s">
        <v>853</v>
      </c>
      <c r="V49" s="183" t="s">
        <v>677</v>
      </c>
      <c r="Y49" s="200">
        <v>7.5</v>
      </c>
      <c r="Z49" s="201">
        <v>0.9</v>
      </c>
      <c r="AA49" s="200">
        <v>1.1000000000000001</v>
      </c>
      <c r="AB49" s="189">
        <v>2</v>
      </c>
      <c r="AC49" s="200">
        <v>11.8</v>
      </c>
      <c r="AH49" s="187" t="s">
        <v>734</v>
      </c>
      <c r="AI49" s="206">
        <v>4.0000000000000001E-3</v>
      </c>
      <c r="AJ49" s="187" t="s">
        <v>802</v>
      </c>
      <c r="AK49" s="187" t="s">
        <v>611</v>
      </c>
      <c r="AL49" s="187" t="s">
        <v>835</v>
      </c>
      <c r="AM49" s="187" t="s">
        <v>686</v>
      </c>
      <c r="AO49" s="189" t="s">
        <v>854</v>
      </c>
      <c r="AS49" s="200">
        <v>4.8</v>
      </c>
      <c r="AT49" s="202" t="s">
        <v>608</v>
      </c>
      <c r="AU49" s="187" t="s">
        <v>855</v>
      </c>
      <c r="AV49" s="200">
        <v>4.7</v>
      </c>
      <c r="AW49" s="190"/>
      <c r="AX49" s="202">
        <v>3.1E-2</v>
      </c>
      <c r="AY49" s="202">
        <v>7.0000000000000001E-3</v>
      </c>
      <c r="BC49" s="202"/>
      <c r="BL49" s="190" t="s">
        <v>788</v>
      </c>
      <c r="BN49" s="195" t="s">
        <v>717</v>
      </c>
      <c r="BP49" s="196" t="s">
        <v>714</v>
      </c>
      <c r="BQ49" s="196" t="s">
        <v>691</v>
      </c>
      <c r="BR49" s="196" t="s">
        <v>692</v>
      </c>
      <c r="BS49" s="196" t="s">
        <v>714</v>
      </c>
      <c r="BT49" s="195" t="s">
        <v>692</v>
      </c>
      <c r="BU49" s="195" t="s">
        <v>692</v>
      </c>
      <c r="BV49" s="195" t="s">
        <v>727</v>
      </c>
      <c r="BW49" s="195" t="s">
        <v>692</v>
      </c>
      <c r="BX49" s="195" t="s">
        <v>692</v>
      </c>
      <c r="CB49" s="195" t="s">
        <v>293</v>
      </c>
    </row>
    <row r="50" spans="1:80" s="51" customFormat="1">
      <c r="A50" s="51" t="s">
        <v>674</v>
      </c>
      <c r="B50" s="177" t="s">
        <v>815</v>
      </c>
      <c r="C50" s="211" t="s">
        <v>856</v>
      </c>
      <c r="D50" s="179">
        <v>0.41666666666666669</v>
      </c>
      <c r="E50" s="180"/>
      <c r="F50" s="181"/>
      <c r="G50" s="14"/>
      <c r="H50" s="200">
        <v>12</v>
      </c>
      <c r="M50" s="183" t="s">
        <v>142</v>
      </c>
      <c r="O50" s="14"/>
      <c r="P50" s="183" t="s">
        <v>677</v>
      </c>
      <c r="Q50" s="183" t="s">
        <v>837</v>
      </c>
      <c r="R50" s="183" t="s">
        <v>600</v>
      </c>
      <c r="S50" s="183" t="s">
        <v>835</v>
      </c>
      <c r="T50" s="183" t="s">
        <v>600</v>
      </c>
      <c r="U50" s="183" t="s">
        <v>857</v>
      </c>
      <c r="V50" s="183" t="s">
        <v>677</v>
      </c>
      <c r="Y50" s="200">
        <v>7.6</v>
      </c>
      <c r="Z50" s="201">
        <v>0.5</v>
      </c>
      <c r="AA50" s="200">
        <v>1.2</v>
      </c>
      <c r="AB50" s="189">
        <v>2</v>
      </c>
      <c r="AC50" s="200">
        <v>11.3</v>
      </c>
      <c r="AD50" s="181"/>
      <c r="AE50" s="186"/>
      <c r="AF50" s="181"/>
      <c r="AG50" s="181"/>
      <c r="AH50" s="187" t="s">
        <v>611</v>
      </c>
      <c r="AI50" s="206">
        <v>6.0000000000000001E-3</v>
      </c>
      <c r="AJ50" s="187" t="s">
        <v>759</v>
      </c>
      <c r="AK50" s="187" t="s">
        <v>804</v>
      </c>
      <c r="AL50" s="187" t="s">
        <v>680</v>
      </c>
      <c r="AM50" s="187" t="s">
        <v>812</v>
      </c>
      <c r="AO50" s="189" t="s">
        <v>729</v>
      </c>
      <c r="AS50" s="200">
        <v>4.5</v>
      </c>
      <c r="AT50" s="202" t="s">
        <v>774</v>
      </c>
      <c r="AU50" s="187" t="s">
        <v>769</v>
      </c>
      <c r="AV50" s="200">
        <v>4.5</v>
      </c>
      <c r="AW50" s="190"/>
      <c r="AX50" s="202">
        <v>4.7E-2</v>
      </c>
      <c r="AY50" s="214">
        <v>7.0000000000000001E-3</v>
      </c>
      <c r="BA50" s="14"/>
      <c r="BB50" s="181"/>
      <c r="BE50" s="186"/>
      <c r="BF50" s="181"/>
      <c r="BG50" s="192"/>
      <c r="BH50" s="192"/>
      <c r="BI50" s="14"/>
      <c r="BL50" s="193"/>
      <c r="BM50" s="198" t="s">
        <v>773</v>
      </c>
      <c r="BN50" s="195" t="s">
        <v>704</v>
      </c>
      <c r="BP50" s="196" t="s">
        <v>703</v>
      </c>
      <c r="BQ50" s="196" t="s">
        <v>695</v>
      </c>
      <c r="BR50" s="196">
        <v>4.0000000000000002E-4</v>
      </c>
      <c r="BS50" s="196" t="s">
        <v>691</v>
      </c>
      <c r="BT50" s="195" t="s">
        <v>692</v>
      </c>
      <c r="BU50" s="195" t="s">
        <v>714</v>
      </c>
      <c r="BV50" s="195" t="s">
        <v>691</v>
      </c>
      <c r="BW50" s="195" t="s">
        <v>694</v>
      </c>
      <c r="BX50" s="195" t="s">
        <v>692</v>
      </c>
      <c r="CB50" s="195" t="s">
        <v>293</v>
      </c>
    </row>
    <row r="51" spans="1:80">
      <c r="A51" s="35" t="s">
        <v>674</v>
      </c>
      <c r="B51" s="13" t="s">
        <v>858</v>
      </c>
      <c r="C51" s="178">
        <v>42838</v>
      </c>
      <c r="D51" s="179" t="s">
        <v>859</v>
      </c>
      <c r="H51" s="182">
        <v>15</v>
      </c>
      <c r="M51" s="183" t="s">
        <v>142</v>
      </c>
      <c r="P51" s="183" t="s">
        <v>677</v>
      </c>
      <c r="Q51" s="183" t="s">
        <v>777</v>
      </c>
      <c r="R51" s="183" t="s">
        <v>746</v>
      </c>
      <c r="S51" s="183" t="s">
        <v>680</v>
      </c>
      <c r="T51" s="183" t="s">
        <v>831</v>
      </c>
      <c r="U51" s="183" t="s">
        <v>860</v>
      </c>
      <c r="V51" s="183" t="s">
        <v>677</v>
      </c>
      <c r="Y51" s="182">
        <v>7.6</v>
      </c>
      <c r="Z51" s="184">
        <v>4.9000000000000004</v>
      </c>
      <c r="AA51" s="182">
        <v>4.2</v>
      </c>
      <c r="AB51" s="189" t="s">
        <v>861</v>
      </c>
      <c r="AC51" s="182">
        <v>8.6</v>
      </c>
      <c r="AH51" s="187" t="s">
        <v>707</v>
      </c>
      <c r="AI51" s="188">
        <v>2.5999999999999999E-2</v>
      </c>
      <c r="AJ51" s="187" t="s">
        <v>862</v>
      </c>
      <c r="AK51" s="187" t="s">
        <v>863</v>
      </c>
      <c r="AL51" s="187" t="s">
        <v>585</v>
      </c>
      <c r="AM51" s="187" t="s">
        <v>698</v>
      </c>
      <c r="AO51" s="189" t="s">
        <v>586</v>
      </c>
      <c r="AS51" s="182">
        <v>6.9</v>
      </c>
      <c r="AT51" s="189" t="s">
        <v>864</v>
      </c>
      <c r="AU51" s="187" t="s">
        <v>862</v>
      </c>
      <c r="AV51" s="182">
        <v>3.8</v>
      </c>
      <c r="AW51" s="190"/>
      <c r="AX51" s="217">
        <v>0.1</v>
      </c>
      <c r="AY51" s="189" t="s">
        <v>865</v>
      </c>
      <c r="BN51" s="195" t="s">
        <v>695</v>
      </c>
      <c r="BP51" s="196" t="s">
        <v>703</v>
      </c>
      <c r="BQ51" s="196" t="s">
        <v>691</v>
      </c>
      <c r="BR51" s="196" t="s">
        <v>691</v>
      </c>
      <c r="BS51" s="196" t="s">
        <v>726</v>
      </c>
      <c r="BT51" s="195" t="s">
        <v>103</v>
      </c>
      <c r="BU51" s="195" t="s">
        <v>692</v>
      </c>
      <c r="BV51" s="195" t="s">
        <v>692</v>
      </c>
      <c r="BW51" s="195" t="s">
        <v>692</v>
      </c>
      <c r="BX51" s="195" t="s">
        <v>692</v>
      </c>
      <c r="CB51" s="195" t="s">
        <v>866</v>
      </c>
    </row>
    <row r="52" spans="1:80">
      <c r="A52" s="35" t="s">
        <v>674</v>
      </c>
      <c r="B52" s="13" t="s">
        <v>858</v>
      </c>
      <c r="C52" s="178">
        <v>42866</v>
      </c>
      <c r="D52" s="179" t="s">
        <v>867</v>
      </c>
      <c r="H52" s="182">
        <v>20.7</v>
      </c>
      <c r="M52" s="183" t="s">
        <v>142</v>
      </c>
      <c r="P52" s="183" t="s">
        <v>677</v>
      </c>
      <c r="Q52" s="183" t="s">
        <v>106</v>
      </c>
      <c r="R52" s="183" t="s">
        <v>107</v>
      </c>
      <c r="S52" s="183" t="s">
        <v>114</v>
      </c>
      <c r="T52" s="183" t="s">
        <v>107</v>
      </c>
      <c r="U52" s="183" t="s">
        <v>110</v>
      </c>
      <c r="V52" s="183" t="s">
        <v>677</v>
      </c>
      <c r="Y52" s="182">
        <v>8.1</v>
      </c>
      <c r="Z52" s="184">
        <v>2.5</v>
      </c>
      <c r="AA52" s="182">
        <v>3.5</v>
      </c>
      <c r="AB52" s="189" t="s">
        <v>868</v>
      </c>
      <c r="AC52" s="182">
        <v>10.3</v>
      </c>
      <c r="AH52" s="187" t="s">
        <v>715</v>
      </c>
      <c r="AI52" s="188">
        <v>7.0000000000000001E-3</v>
      </c>
      <c r="AJ52" s="197">
        <v>0.06</v>
      </c>
      <c r="AK52" s="197">
        <v>0.03</v>
      </c>
      <c r="AL52" s="187" t="s">
        <v>833</v>
      </c>
      <c r="AM52" s="187" t="s">
        <v>751</v>
      </c>
      <c r="AO52" s="189" t="s">
        <v>208</v>
      </c>
      <c r="AS52" s="182">
        <v>4.5</v>
      </c>
      <c r="AT52" s="189" t="s">
        <v>794</v>
      </c>
      <c r="AU52" s="187" t="s">
        <v>869</v>
      </c>
      <c r="AV52" s="182">
        <v>3.3</v>
      </c>
      <c r="AW52" s="190"/>
      <c r="AX52" s="217">
        <v>0.12</v>
      </c>
      <c r="AY52" s="188">
        <v>7.2999999999999995E-2</v>
      </c>
      <c r="BM52" s="198" t="s">
        <v>870</v>
      </c>
      <c r="BN52" s="195" t="s">
        <v>692</v>
      </c>
      <c r="BP52" s="196" t="s">
        <v>692</v>
      </c>
      <c r="BQ52" s="196" t="s">
        <v>692</v>
      </c>
      <c r="BR52" s="196" t="s">
        <v>103</v>
      </c>
      <c r="BS52" s="196" t="s">
        <v>103</v>
      </c>
      <c r="BT52" s="195" t="s">
        <v>103</v>
      </c>
      <c r="BU52" s="195" t="s">
        <v>695</v>
      </c>
      <c r="BV52" s="195" t="s">
        <v>714</v>
      </c>
      <c r="BW52" s="195" t="s">
        <v>701</v>
      </c>
      <c r="BX52" s="195" t="s">
        <v>691</v>
      </c>
      <c r="CB52" s="195" t="s">
        <v>696</v>
      </c>
    </row>
    <row r="53" spans="1:80">
      <c r="A53" s="35" t="s">
        <v>674</v>
      </c>
      <c r="B53" s="13" t="s">
        <v>858</v>
      </c>
      <c r="C53" s="178">
        <v>42893</v>
      </c>
      <c r="D53" s="179" t="s">
        <v>871</v>
      </c>
      <c r="H53" s="182">
        <v>20.5</v>
      </c>
      <c r="M53" s="183" t="s">
        <v>142</v>
      </c>
      <c r="P53" s="183" t="s">
        <v>677</v>
      </c>
      <c r="Q53" s="183" t="s">
        <v>106</v>
      </c>
      <c r="R53" s="183" t="s">
        <v>107</v>
      </c>
      <c r="S53" s="183" t="s">
        <v>114</v>
      </c>
      <c r="T53" s="183" t="s">
        <v>107</v>
      </c>
      <c r="U53" s="183" t="s">
        <v>110</v>
      </c>
      <c r="V53" s="183" t="s">
        <v>677</v>
      </c>
      <c r="Y53" s="182">
        <v>8.9</v>
      </c>
      <c r="Z53" s="184">
        <v>1.8</v>
      </c>
      <c r="AA53" s="182">
        <v>4.3</v>
      </c>
      <c r="AB53" s="189">
        <v>1</v>
      </c>
      <c r="AC53" s="182">
        <v>13.2</v>
      </c>
      <c r="AH53" s="187" t="s">
        <v>611</v>
      </c>
      <c r="AI53" s="188">
        <v>3.0000000000000001E-3</v>
      </c>
      <c r="AJ53" s="187" t="s">
        <v>872</v>
      </c>
      <c r="AK53" s="187" t="s">
        <v>873</v>
      </c>
      <c r="AL53" s="187" t="s">
        <v>721</v>
      </c>
      <c r="AM53" s="187" t="s">
        <v>686</v>
      </c>
      <c r="AO53" s="189" t="s">
        <v>208</v>
      </c>
      <c r="AS53" s="182">
        <v>3.6</v>
      </c>
      <c r="AT53" s="189" t="s">
        <v>874</v>
      </c>
      <c r="AU53" s="187" t="s">
        <v>875</v>
      </c>
      <c r="AV53" s="182">
        <v>3.1</v>
      </c>
      <c r="AW53" s="190" t="s">
        <v>681</v>
      </c>
      <c r="AX53" s="217">
        <v>0.1</v>
      </c>
      <c r="AY53" s="188">
        <v>7.9000000000000001E-2</v>
      </c>
      <c r="BN53" s="195" t="s">
        <v>694</v>
      </c>
      <c r="BP53" s="196" t="s">
        <v>691</v>
      </c>
      <c r="BQ53" s="196" t="s">
        <v>692</v>
      </c>
      <c r="BR53" s="196" t="s">
        <v>103</v>
      </c>
      <c r="BS53" s="196" t="s">
        <v>103</v>
      </c>
      <c r="BT53" s="195" t="s">
        <v>103</v>
      </c>
      <c r="BU53" s="195" t="s">
        <v>717</v>
      </c>
      <c r="BV53" s="195" t="s">
        <v>727</v>
      </c>
      <c r="BW53" s="195" t="s">
        <v>692</v>
      </c>
      <c r="BX53" s="195" t="s">
        <v>692</v>
      </c>
      <c r="CB53" s="195" t="s">
        <v>696</v>
      </c>
    </row>
    <row r="54" spans="1:80">
      <c r="A54" s="35" t="s">
        <v>674</v>
      </c>
      <c r="B54" s="13" t="s">
        <v>858</v>
      </c>
      <c r="C54" s="199">
        <v>42922</v>
      </c>
      <c r="D54" s="179">
        <v>0.43402777777777773</v>
      </c>
      <c r="H54" s="182">
        <v>22.5</v>
      </c>
      <c r="M54" s="183" t="s">
        <v>142</v>
      </c>
      <c r="P54" s="183" t="s">
        <v>677</v>
      </c>
      <c r="Q54" s="183" t="s">
        <v>106</v>
      </c>
      <c r="R54" s="183" t="s">
        <v>107</v>
      </c>
      <c r="S54" s="183" t="s">
        <v>114</v>
      </c>
      <c r="T54" s="183" t="s">
        <v>107</v>
      </c>
      <c r="U54" s="183" t="s">
        <v>110</v>
      </c>
      <c r="V54" s="183" t="s">
        <v>677</v>
      </c>
      <c r="Y54" s="200">
        <v>7.9</v>
      </c>
      <c r="Z54" s="201">
        <v>2.4</v>
      </c>
      <c r="AA54" s="200">
        <v>4</v>
      </c>
      <c r="AB54" s="189" t="s">
        <v>876</v>
      </c>
      <c r="AC54" s="182">
        <v>9.3000000000000007</v>
      </c>
      <c r="AG54" s="202" t="s">
        <v>834</v>
      </c>
      <c r="AH54" s="187" t="s">
        <v>611</v>
      </c>
      <c r="AI54" s="188">
        <v>8.9999999999999993E-3</v>
      </c>
      <c r="AJ54" s="197">
        <v>0.15</v>
      </c>
      <c r="AK54" s="197">
        <v>0.06</v>
      </c>
      <c r="AL54" s="187" t="s">
        <v>585</v>
      </c>
      <c r="AM54" s="187" t="s">
        <v>686</v>
      </c>
      <c r="AO54" s="189" t="s">
        <v>716</v>
      </c>
      <c r="AS54" s="182">
        <v>4</v>
      </c>
      <c r="AT54" s="202">
        <v>0.17</v>
      </c>
      <c r="AU54" s="187" t="s">
        <v>769</v>
      </c>
      <c r="AV54" s="203">
        <v>3.4</v>
      </c>
      <c r="AW54" s="190"/>
      <c r="AX54" s="204">
        <v>7.8E-2</v>
      </c>
      <c r="AY54" s="218">
        <v>0.03</v>
      </c>
      <c r="BM54" s="198" t="s">
        <v>759</v>
      </c>
      <c r="BN54" s="195" t="s">
        <v>691</v>
      </c>
      <c r="BP54" s="196" t="s">
        <v>692</v>
      </c>
      <c r="BQ54" s="196" t="s">
        <v>692</v>
      </c>
      <c r="BR54" s="196" t="s">
        <v>714</v>
      </c>
      <c r="BS54" s="196" t="s">
        <v>692</v>
      </c>
      <c r="BT54" s="195" t="s">
        <v>103</v>
      </c>
      <c r="BU54" s="195" t="s">
        <v>714</v>
      </c>
      <c r="BV54" s="195" t="s">
        <v>692</v>
      </c>
      <c r="BW54" s="195" t="s">
        <v>726</v>
      </c>
      <c r="BX54" s="195" t="s">
        <v>704</v>
      </c>
      <c r="BY54" s="202" t="s">
        <v>877</v>
      </c>
      <c r="BZ54" s="202" t="s">
        <v>745</v>
      </c>
      <c r="CA54" s="202" t="s">
        <v>741</v>
      </c>
      <c r="CB54" s="195" t="s">
        <v>293</v>
      </c>
    </row>
    <row r="55" spans="1:80">
      <c r="A55" s="35" t="s">
        <v>674</v>
      </c>
      <c r="B55" s="13" t="s">
        <v>858</v>
      </c>
      <c r="C55" s="199">
        <v>42950</v>
      </c>
      <c r="D55" s="179">
        <v>0.43055555555555558</v>
      </c>
      <c r="H55" s="200">
        <v>22.5</v>
      </c>
      <c r="M55" s="183" t="s">
        <v>142</v>
      </c>
      <c r="P55" s="183" t="s">
        <v>677</v>
      </c>
      <c r="Q55" s="183" t="s">
        <v>106</v>
      </c>
      <c r="R55" s="183" t="s">
        <v>107</v>
      </c>
      <c r="S55" s="183" t="s">
        <v>114</v>
      </c>
      <c r="T55" s="183" t="s">
        <v>107</v>
      </c>
      <c r="U55" s="183" t="s">
        <v>110</v>
      </c>
      <c r="V55" s="183" t="s">
        <v>677</v>
      </c>
      <c r="Y55" s="200">
        <v>7.6</v>
      </c>
      <c r="Z55" s="201">
        <v>1.5</v>
      </c>
      <c r="AA55" s="200">
        <v>2</v>
      </c>
      <c r="AB55" s="189">
        <v>1</v>
      </c>
      <c r="AC55" s="200">
        <v>8.6</v>
      </c>
      <c r="AH55" s="187" t="s">
        <v>715</v>
      </c>
      <c r="AI55" s="206">
        <v>7.0000000000000001E-3</v>
      </c>
      <c r="AJ55" s="187">
        <v>0.12</v>
      </c>
      <c r="AK55" s="187">
        <v>0.06</v>
      </c>
      <c r="AL55" s="187" t="s">
        <v>833</v>
      </c>
      <c r="AM55" s="187" t="s">
        <v>686</v>
      </c>
      <c r="AO55" s="189" t="s">
        <v>687</v>
      </c>
      <c r="AS55" s="200">
        <v>4.7</v>
      </c>
      <c r="AT55" s="202">
        <v>0.16</v>
      </c>
      <c r="AU55" s="187" t="s">
        <v>775</v>
      </c>
      <c r="AV55" s="200">
        <v>4.0999999999999996</v>
      </c>
      <c r="AW55" s="190"/>
      <c r="AX55" s="202">
        <v>6.3E-2</v>
      </c>
      <c r="AY55" s="202">
        <v>3.5000000000000003E-2</v>
      </c>
      <c r="BC55" s="202">
        <v>0.09</v>
      </c>
      <c r="BL55" s="190" t="s">
        <v>725</v>
      </c>
      <c r="BN55" s="195" t="s">
        <v>701</v>
      </c>
      <c r="BP55" s="196" t="s">
        <v>695</v>
      </c>
      <c r="BQ55" s="196" t="s">
        <v>701</v>
      </c>
      <c r="BR55" s="196" t="s">
        <v>692</v>
      </c>
      <c r="BS55" s="196" t="s">
        <v>714</v>
      </c>
      <c r="BT55" s="195" t="s">
        <v>704</v>
      </c>
      <c r="BU55" s="195" t="s">
        <v>701</v>
      </c>
      <c r="BV55" s="195" t="s">
        <v>727</v>
      </c>
      <c r="BW55" s="195" t="s">
        <v>714</v>
      </c>
      <c r="BX55" s="195" t="s">
        <v>717</v>
      </c>
      <c r="CB55" s="195" t="s">
        <v>293</v>
      </c>
    </row>
    <row r="56" spans="1:80">
      <c r="A56" s="35" t="s">
        <v>674</v>
      </c>
      <c r="B56" s="13" t="s">
        <v>858</v>
      </c>
      <c r="C56" s="199">
        <v>42984</v>
      </c>
      <c r="D56" s="179">
        <v>0.43055555555555558</v>
      </c>
      <c r="H56" s="200">
        <v>21.5</v>
      </c>
      <c r="M56" s="183" t="s">
        <v>142</v>
      </c>
      <c r="P56" s="183" t="s">
        <v>677</v>
      </c>
      <c r="Q56" s="183" t="s">
        <v>106</v>
      </c>
      <c r="R56" s="183" t="s">
        <v>107</v>
      </c>
      <c r="S56" s="183" t="s">
        <v>114</v>
      </c>
      <c r="T56" s="183" t="s">
        <v>107</v>
      </c>
      <c r="U56" s="183" t="s">
        <v>110</v>
      </c>
      <c r="V56" s="183" t="s">
        <v>677</v>
      </c>
      <c r="Y56" s="200">
        <v>7.5</v>
      </c>
      <c r="Z56" s="201">
        <v>1.9</v>
      </c>
      <c r="AA56" s="200">
        <v>2.8</v>
      </c>
      <c r="AB56" s="189">
        <v>1</v>
      </c>
      <c r="AC56" s="200">
        <v>7.7</v>
      </c>
      <c r="AH56" s="187" t="s">
        <v>715</v>
      </c>
      <c r="AI56" s="206">
        <v>0.02</v>
      </c>
      <c r="AJ56" s="187">
        <v>0.08</v>
      </c>
      <c r="AK56" s="187">
        <v>0.06</v>
      </c>
      <c r="AL56" s="187" t="s">
        <v>759</v>
      </c>
      <c r="AM56" s="187" t="s">
        <v>594</v>
      </c>
      <c r="AO56" s="189" t="s">
        <v>878</v>
      </c>
      <c r="AS56" s="200">
        <v>4.2</v>
      </c>
      <c r="AT56" s="202">
        <v>0.31</v>
      </c>
      <c r="AU56" s="187">
        <v>7.0000000000000007E-2</v>
      </c>
      <c r="AV56" s="200">
        <v>3.4</v>
      </c>
      <c r="AW56" s="190"/>
      <c r="AX56" s="202">
        <v>6.7000000000000004E-2</v>
      </c>
      <c r="AY56" s="202">
        <v>4.5999999999999999E-2</v>
      </c>
      <c r="BN56" s="195" t="s">
        <v>691</v>
      </c>
      <c r="BP56" s="196" t="s">
        <v>717</v>
      </c>
      <c r="BQ56" s="196" t="s">
        <v>714</v>
      </c>
      <c r="BR56" s="196" t="s">
        <v>691</v>
      </c>
      <c r="BS56" s="196" t="s">
        <v>692</v>
      </c>
      <c r="BT56" s="195" t="s">
        <v>714</v>
      </c>
      <c r="BU56" s="195" t="s">
        <v>692</v>
      </c>
      <c r="BV56" s="195" t="s">
        <v>692</v>
      </c>
      <c r="BW56" s="195" t="s">
        <v>727</v>
      </c>
      <c r="BX56" s="195" t="s">
        <v>692</v>
      </c>
      <c r="CB56" s="195" t="s">
        <v>293</v>
      </c>
    </row>
    <row r="57" spans="1:80">
      <c r="A57" s="35" t="s">
        <v>674</v>
      </c>
      <c r="B57" s="13" t="s">
        <v>858</v>
      </c>
      <c r="C57" s="207" t="s">
        <v>730</v>
      </c>
      <c r="D57" s="179">
        <v>0.43055555555555558</v>
      </c>
      <c r="H57" s="200">
        <v>19.5</v>
      </c>
      <c r="M57" s="183" t="s">
        <v>142</v>
      </c>
      <c r="P57" s="183" t="s">
        <v>677</v>
      </c>
      <c r="Q57" s="183" t="s">
        <v>106</v>
      </c>
      <c r="R57" s="183" t="s">
        <v>107</v>
      </c>
      <c r="S57" s="183" t="s">
        <v>114</v>
      </c>
      <c r="T57" s="183" t="s">
        <v>107</v>
      </c>
      <c r="U57" s="183" t="s">
        <v>110</v>
      </c>
      <c r="V57" s="183" t="s">
        <v>677</v>
      </c>
      <c r="W57" s="183"/>
      <c r="X57" s="183"/>
      <c r="Y57" s="200">
        <v>7.8</v>
      </c>
      <c r="Z57" s="201">
        <v>1.5</v>
      </c>
      <c r="AA57" s="200">
        <v>7.8</v>
      </c>
      <c r="AB57" s="189" t="s">
        <v>879</v>
      </c>
      <c r="AC57" s="200">
        <v>9.3000000000000007</v>
      </c>
      <c r="AD57" s="181"/>
      <c r="AE57" s="186"/>
      <c r="AF57" s="181"/>
      <c r="AG57" s="181"/>
      <c r="AH57" s="187" t="s">
        <v>611</v>
      </c>
      <c r="AI57" s="206">
        <v>1.0999999999999999E-2</v>
      </c>
      <c r="AJ57" s="187">
        <v>0.06</v>
      </c>
      <c r="AK57" s="187">
        <v>0.05</v>
      </c>
      <c r="AL57" s="187" t="s">
        <v>835</v>
      </c>
      <c r="AM57" s="187" t="s">
        <v>594</v>
      </c>
      <c r="AN57" s="51"/>
      <c r="AO57" s="189" t="s">
        <v>723</v>
      </c>
      <c r="AP57" s="51"/>
      <c r="AQ57" s="51"/>
      <c r="AR57" s="51"/>
      <c r="AS57" s="200">
        <v>4.5999999999999996</v>
      </c>
      <c r="AT57" s="202">
        <v>0.28000000000000003</v>
      </c>
      <c r="AU57" s="187">
        <v>7.0000000000000007E-2</v>
      </c>
      <c r="AV57" s="200">
        <v>3.9</v>
      </c>
      <c r="AW57" s="190"/>
      <c r="AX57" s="202">
        <v>7.2999999999999995E-2</v>
      </c>
      <c r="AY57" s="202">
        <v>4.9000000000000002E-2</v>
      </c>
      <c r="AZ57" s="51"/>
      <c r="BA57" s="14"/>
      <c r="BB57" s="181"/>
      <c r="BC57" s="51"/>
      <c r="BD57" s="51"/>
      <c r="BE57" s="186"/>
      <c r="BF57" s="181"/>
      <c r="BG57" s="192"/>
      <c r="BH57" s="192"/>
      <c r="BI57" s="14"/>
      <c r="BJ57" s="51"/>
      <c r="BK57" s="51"/>
      <c r="BN57" s="195" t="s">
        <v>714</v>
      </c>
      <c r="BO57" s="51"/>
      <c r="BP57" s="196" t="s">
        <v>694</v>
      </c>
      <c r="BQ57" s="196" t="s">
        <v>714</v>
      </c>
      <c r="BR57" s="196" t="s">
        <v>701</v>
      </c>
      <c r="BS57" s="196" t="s">
        <v>695</v>
      </c>
      <c r="BT57" s="195" t="s">
        <v>692</v>
      </c>
      <c r="BU57" s="195" t="s">
        <v>701</v>
      </c>
      <c r="BV57" s="195" t="s">
        <v>703</v>
      </c>
      <c r="BW57" s="195" t="s">
        <v>704</v>
      </c>
      <c r="BX57" s="195" t="s">
        <v>692</v>
      </c>
      <c r="CB57" s="195" t="s">
        <v>293</v>
      </c>
    </row>
    <row r="58" spans="1:80">
      <c r="A58" s="35" t="s">
        <v>674</v>
      </c>
      <c r="B58" s="13" t="s">
        <v>858</v>
      </c>
      <c r="C58" s="208" t="s">
        <v>731</v>
      </c>
      <c r="D58" s="179">
        <v>0.4236111111111111</v>
      </c>
      <c r="H58" s="200">
        <v>18.5</v>
      </c>
      <c r="M58" s="183" t="s">
        <v>142</v>
      </c>
      <c r="P58" s="183" t="s">
        <v>677</v>
      </c>
      <c r="Q58" s="183" t="s">
        <v>106</v>
      </c>
      <c r="R58" s="183" t="s">
        <v>107</v>
      </c>
      <c r="S58" s="183" t="s">
        <v>114</v>
      </c>
      <c r="T58" s="183" t="s">
        <v>107</v>
      </c>
      <c r="U58" s="183" t="s">
        <v>110</v>
      </c>
      <c r="V58" s="183" t="s">
        <v>677</v>
      </c>
      <c r="Y58" s="200">
        <v>7.6</v>
      </c>
      <c r="Z58" s="201">
        <v>0.9</v>
      </c>
      <c r="AA58" s="200">
        <v>1.6</v>
      </c>
      <c r="AB58" s="189" t="s">
        <v>879</v>
      </c>
      <c r="AC58" s="200">
        <v>8.6999999999999993</v>
      </c>
      <c r="AH58" s="187" t="s">
        <v>715</v>
      </c>
      <c r="AI58" s="206">
        <v>7.0000000000000001E-3</v>
      </c>
      <c r="AJ58" s="187">
        <v>0.06</v>
      </c>
      <c r="AK58" s="187">
        <v>0.05</v>
      </c>
      <c r="AL58" s="187" t="s">
        <v>818</v>
      </c>
      <c r="AM58" s="187" t="s">
        <v>751</v>
      </c>
      <c r="AO58" s="189" t="s">
        <v>723</v>
      </c>
      <c r="AS58" s="200">
        <v>5.0999999999999996</v>
      </c>
      <c r="AT58" s="202">
        <v>0.17</v>
      </c>
      <c r="AU58" s="187" t="s">
        <v>589</v>
      </c>
      <c r="AV58" s="200">
        <v>4.8</v>
      </c>
      <c r="AW58" s="190"/>
      <c r="AX58" s="214">
        <v>3.6999999999999998E-2</v>
      </c>
      <c r="AY58" s="202">
        <v>1.6E-2</v>
      </c>
      <c r="BM58" s="198" t="s">
        <v>585</v>
      </c>
      <c r="BN58" s="195" t="s">
        <v>692</v>
      </c>
      <c r="BP58" s="196" t="s">
        <v>692</v>
      </c>
      <c r="BQ58" s="196" t="s">
        <v>692</v>
      </c>
      <c r="BR58" s="196" t="s">
        <v>701</v>
      </c>
      <c r="BS58" s="196" t="s">
        <v>691</v>
      </c>
      <c r="BT58" s="195" t="s">
        <v>692</v>
      </c>
      <c r="BU58" s="195" t="s">
        <v>692</v>
      </c>
      <c r="BV58" s="195" t="s">
        <v>714</v>
      </c>
      <c r="BW58" s="195" t="s">
        <v>692</v>
      </c>
      <c r="BX58" s="195" t="s">
        <v>714</v>
      </c>
      <c r="CB58" s="195" t="s">
        <v>293</v>
      </c>
    </row>
    <row r="59" spans="1:80">
      <c r="A59" s="35" t="s">
        <v>674</v>
      </c>
      <c r="B59" s="13" t="s">
        <v>858</v>
      </c>
      <c r="C59" s="209" t="s">
        <v>880</v>
      </c>
      <c r="D59" s="179">
        <v>0.43055555555555558</v>
      </c>
      <c r="H59" s="200">
        <v>18.5</v>
      </c>
      <c r="M59" s="183" t="s">
        <v>142</v>
      </c>
      <c r="P59" s="183" t="s">
        <v>677</v>
      </c>
      <c r="Q59" s="183" t="s">
        <v>106</v>
      </c>
      <c r="R59" s="183" t="s">
        <v>107</v>
      </c>
      <c r="S59" s="183" t="s">
        <v>114</v>
      </c>
      <c r="T59" s="183" t="s">
        <v>107</v>
      </c>
      <c r="U59" s="183" t="s">
        <v>110</v>
      </c>
      <c r="V59" s="183" t="s">
        <v>677</v>
      </c>
      <c r="Y59" s="200">
        <v>7.6</v>
      </c>
      <c r="Z59" s="201">
        <v>0.9</v>
      </c>
      <c r="AA59" s="200">
        <v>1.6</v>
      </c>
      <c r="AB59" s="189" t="s">
        <v>786</v>
      </c>
      <c r="AC59" s="200">
        <v>8.6999999999999993</v>
      </c>
      <c r="AH59" s="187" t="s">
        <v>611</v>
      </c>
      <c r="AI59" s="206">
        <v>7.0000000000000001E-3</v>
      </c>
      <c r="AJ59" s="187">
        <v>0.06</v>
      </c>
      <c r="AK59" s="187">
        <v>0.05</v>
      </c>
      <c r="AL59" s="187" t="s">
        <v>680</v>
      </c>
      <c r="AM59" s="187" t="s">
        <v>881</v>
      </c>
      <c r="AO59" s="189" t="s">
        <v>208</v>
      </c>
      <c r="AS59" s="200">
        <v>5.0999999999999996</v>
      </c>
      <c r="AT59" s="202">
        <v>0.17</v>
      </c>
      <c r="AU59" s="187" t="s">
        <v>769</v>
      </c>
      <c r="AV59" s="200">
        <v>4.8</v>
      </c>
      <c r="AW59" s="190" t="s">
        <v>681</v>
      </c>
      <c r="AX59" s="214">
        <v>3.6999999999999998E-2</v>
      </c>
      <c r="AY59" s="202">
        <v>1.6E-2</v>
      </c>
      <c r="BM59" s="198" t="s">
        <v>784</v>
      </c>
      <c r="BN59" s="195" t="s">
        <v>703</v>
      </c>
      <c r="BP59" s="196" t="s">
        <v>691</v>
      </c>
      <c r="BQ59" s="196" t="s">
        <v>691</v>
      </c>
      <c r="BR59" s="196" t="s">
        <v>726</v>
      </c>
      <c r="BS59" s="196" t="s">
        <v>692</v>
      </c>
      <c r="BT59" s="195" t="s">
        <v>692</v>
      </c>
      <c r="BU59" s="195" t="s">
        <v>692</v>
      </c>
      <c r="BV59" s="195" t="s">
        <v>692</v>
      </c>
      <c r="BW59" s="195" t="s">
        <v>717</v>
      </c>
      <c r="BX59" s="195" t="s">
        <v>692</v>
      </c>
      <c r="CB59" s="195" t="s">
        <v>293</v>
      </c>
    </row>
    <row r="60" spans="1:80">
      <c r="A60" s="35" t="s">
        <v>674</v>
      </c>
      <c r="B60" s="13" t="s">
        <v>858</v>
      </c>
      <c r="C60" s="168" t="s">
        <v>735</v>
      </c>
      <c r="D60" s="179">
        <v>0.42708333333333331</v>
      </c>
      <c r="H60" s="200">
        <v>11</v>
      </c>
      <c r="M60" s="183" t="s">
        <v>142</v>
      </c>
      <c r="P60" s="183" t="s">
        <v>677</v>
      </c>
      <c r="Q60" s="183" t="s">
        <v>106</v>
      </c>
      <c r="R60" s="183" t="s">
        <v>107</v>
      </c>
      <c r="S60" s="183" t="s">
        <v>114</v>
      </c>
      <c r="T60" s="183" t="s">
        <v>107</v>
      </c>
      <c r="U60" s="183" t="s">
        <v>110</v>
      </c>
      <c r="V60" s="183" t="s">
        <v>677</v>
      </c>
      <c r="Y60" s="200">
        <v>7.5</v>
      </c>
      <c r="Z60" s="201">
        <v>4.4000000000000004</v>
      </c>
      <c r="AA60" s="200">
        <v>3.9</v>
      </c>
      <c r="AB60" s="189">
        <v>2</v>
      </c>
      <c r="AC60" s="200">
        <v>8.9</v>
      </c>
      <c r="AG60" s="202" t="s">
        <v>736</v>
      </c>
      <c r="AH60" s="187" t="s">
        <v>715</v>
      </c>
      <c r="AI60" s="206">
        <v>1.4E-2</v>
      </c>
      <c r="AJ60" s="187">
        <v>0.14000000000000001</v>
      </c>
      <c r="AK60" s="187">
        <v>0.09</v>
      </c>
      <c r="AL60" s="187" t="s">
        <v>680</v>
      </c>
      <c r="AM60" s="187" t="s">
        <v>686</v>
      </c>
      <c r="AO60" s="189" t="s">
        <v>208</v>
      </c>
      <c r="AS60" s="200">
        <v>4.3</v>
      </c>
      <c r="AT60" s="202">
        <v>0.28999999999999998</v>
      </c>
      <c r="AU60" s="187">
        <v>0.14000000000000001</v>
      </c>
      <c r="AV60" s="200">
        <v>3.8</v>
      </c>
      <c r="AW60" s="190"/>
      <c r="AX60" s="202">
        <v>8.2000000000000003E-2</v>
      </c>
      <c r="AY60" s="202">
        <v>4.3999999999999997E-2</v>
      </c>
      <c r="BM60" s="198">
        <v>0.02</v>
      </c>
      <c r="BN60" s="195" t="s">
        <v>692</v>
      </c>
      <c r="BP60" s="196" t="s">
        <v>714</v>
      </c>
      <c r="BQ60" s="196" t="s">
        <v>714</v>
      </c>
      <c r="BR60" s="196" t="s">
        <v>692</v>
      </c>
      <c r="BS60" s="196" t="s">
        <v>692</v>
      </c>
      <c r="BT60" s="195" t="s">
        <v>692</v>
      </c>
      <c r="BU60" s="195" t="s">
        <v>692</v>
      </c>
      <c r="BV60" s="195" t="s">
        <v>692</v>
      </c>
      <c r="BW60" s="195" t="s">
        <v>695</v>
      </c>
      <c r="BX60" s="195" t="s">
        <v>714</v>
      </c>
      <c r="CB60" s="195" t="s">
        <v>293</v>
      </c>
    </row>
    <row r="61" spans="1:80">
      <c r="A61" s="35" t="s">
        <v>674</v>
      </c>
      <c r="B61" s="13" t="s">
        <v>858</v>
      </c>
      <c r="C61" s="168" t="s">
        <v>738</v>
      </c>
      <c r="D61" s="179">
        <v>0.42569444444444443</v>
      </c>
      <c r="H61" s="200">
        <v>10</v>
      </c>
      <c r="M61" s="183" t="s">
        <v>142</v>
      </c>
      <c r="P61" s="183" t="s">
        <v>677</v>
      </c>
      <c r="Q61" s="183" t="s">
        <v>106</v>
      </c>
      <c r="R61" s="183" t="s">
        <v>107</v>
      </c>
      <c r="S61" s="183" t="s">
        <v>114</v>
      </c>
      <c r="T61" s="183" t="s">
        <v>107</v>
      </c>
      <c r="U61" s="183" t="s">
        <v>110</v>
      </c>
      <c r="V61" s="183" t="s">
        <v>677</v>
      </c>
      <c r="Y61" s="200">
        <v>7.6</v>
      </c>
      <c r="Z61" s="201">
        <v>1.7</v>
      </c>
      <c r="AA61" s="200">
        <v>3</v>
      </c>
      <c r="AB61" s="189" t="s">
        <v>467</v>
      </c>
      <c r="AC61" s="200">
        <v>8.6</v>
      </c>
      <c r="AH61" s="187" t="s">
        <v>804</v>
      </c>
      <c r="AI61" s="206">
        <v>7.0000000000000001E-3</v>
      </c>
      <c r="AJ61" s="187">
        <v>0.04</v>
      </c>
      <c r="AK61" s="187">
        <v>0.06</v>
      </c>
      <c r="AL61" s="187" t="s">
        <v>680</v>
      </c>
      <c r="AM61" s="187" t="s">
        <v>594</v>
      </c>
      <c r="AO61" s="189" t="s">
        <v>208</v>
      </c>
      <c r="AS61" s="200">
        <v>4.7</v>
      </c>
      <c r="AT61" s="202">
        <v>0.71</v>
      </c>
      <c r="AU61" s="187">
        <v>0.24</v>
      </c>
      <c r="AV61" s="200">
        <v>3.6</v>
      </c>
      <c r="AW61" s="190"/>
      <c r="AX61" s="212">
        <v>0.1</v>
      </c>
      <c r="AY61" s="202">
        <v>7.9000000000000001E-2</v>
      </c>
      <c r="BC61" s="202">
        <v>0.04</v>
      </c>
      <c r="BL61" s="190" t="s">
        <v>725</v>
      </c>
      <c r="BN61" s="195" t="s">
        <v>692</v>
      </c>
      <c r="BP61" s="196" t="s">
        <v>726</v>
      </c>
      <c r="BQ61" s="196" t="s">
        <v>692</v>
      </c>
      <c r="BR61" s="196" t="s">
        <v>691</v>
      </c>
      <c r="BS61" s="196" t="s">
        <v>692</v>
      </c>
      <c r="BT61" s="195" t="s">
        <v>691</v>
      </c>
      <c r="BU61" s="195" t="s">
        <v>726</v>
      </c>
      <c r="BV61" s="195" t="s">
        <v>692</v>
      </c>
      <c r="BW61" s="195" t="s">
        <v>714</v>
      </c>
      <c r="BX61" s="195" t="s">
        <v>692</v>
      </c>
      <c r="CB61" s="195" t="s">
        <v>293</v>
      </c>
    </row>
    <row r="62" spans="1:80" s="51" customFormat="1">
      <c r="A62" s="51" t="s">
        <v>674</v>
      </c>
      <c r="B62" s="177" t="s">
        <v>858</v>
      </c>
      <c r="C62" s="211" t="s">
        <v>742</v>
      </c>
      <c r="D62" s="179">
        <v>0.42708333333333331</v>
      </c>
      <c r="E62" s="180"/>
      <c r="F62" s="181"/>
      <c r="G62" s="14"/>
      <c r="H62" s="200">
        <v>12</v>
      </c>
      <c r="M62" s="183" t="s">
        <v>142</v>
      </c>
      <c r="O62" s="14"/>
      <c r="P62" s="183" t="s">
        <v>677</v>
      </c>
      <c r="Q62" s="183" t="s">
        <v>106</v>
      </c>
      <c r="R62" s="183" t="s">
        <v>107</v>
      </c>
      <c r="S62" s="183" t="s">
        <v>114</v>
      </c>
      <c r="T62" s="183" t="s">
        <v>107</v>
      </c>
      <c r="U62" s="183" t="s">
        <v>110</v>
      </c>
      <c r="V62" s="183" t="s">
        <v>677</v>
      </c>
      <c r="Y62" s="200">
        <v>7.7</v>
      </c>
      <c r="Z62" s="201">
        <v>4</v>
      </c>
      <c r="AA62" s="200">
        <v>3.8</v>
      </c>
      <c r="AB62" s="189">
        <v>2</v>
      </c>
      <c r="AC62" s="200">
        <v>10.3</v>
      </c>
      <c r="AD62" s="181"/>
      <c r="AE62" s="186"/>
      <c r="AF62" s="181"/>
      <c r="AG62" s="181"/>
      <c r="AH62" s="187" t="s">
        <v>715</v>
      </c>
      <c r="AI62" s="206">
        <v>8.9999999999999993E-3</v>
      </c>
      <c r="AJ62" s="187">
        <v>0.18</v>
      </c>
      <c r="AK62" s="187">
        <v>0.09</v>
      </c>
      <c r="AL62" s="187" t="s">
        <v>680</v>
      </c>
      <c r="AM62" s="187" t="s">
        <v>812</v>
      </c>
      <c r="AO62" s="189" t="s">
        <v>208</v>
      </c>
      <c r="AS62" s="200">
        <v>4.5</v>
      </c>
      <c r="AT62" s="202">
        <v>0.59</v>
      </c>
      <c r="AU62" s="187">
        <v>0.1</v>
      </c>
      <c r="AV62" s="200">
        <v>3.7</v>
      </c>
      <c r="AW62" s="190"/>
      <c r="AX62" s="202">
        <v>7.2999999999999995E-2</v>
      </c>
      <c r="AY62" s="214">
        <v>0.04</v>
      </c>
      <c r="BA62" s="14"/>
      <c r="BB62" s="181"/>
      <c r="BE62" s="186"/>
      <c r="BF62" s="181"/>
      <c r="BG62" s="192"/>
      <c r="BH62" s="192"/>
      <c r="BI62" s="14"/>
      <c r="BL62" s="193"/>
      <c r="BM62" s="198">
        <v>0.02</v>
      </c>
      <c r="BN62" s="195" t="s">
        <v>717</v>
      </c>
      <c r="BP62" s="196" t="s">
        <v>727</v>
      </c>
      <c r="BQ62" s="196" t="s">
        <v>692</v>
      </c>
      <c r="BR62" s="196" t="s">
        <v>727</v>
      </c>
      <c r="BS62" s="196" t="s">
        <v>692</v>
      </c>
      <c r="BT62" s="195" t="s">
        <v>692</v>
      </c>
      <c r="BU62" s="195" t="s">
        <v>691</v>
      </c>
      <c r="BV62" s="195" t="s">
        <v>692</v>
      </c>
      <c r="BW62" s="195" t="s">
        <v>691</v>
      </c>
      <c r="BX62" s="195" t="s">
        <v>704</v>
      </c>
      <c r="CB62" s="195" t="s">
        <v>293</v>
      </c>
    </row>
    <row r="63" spans="1:80">
      <c r="A63" s="35" t="s">
        <v>674</v>
      </c>
      <c r="B63" s="13" t="s">
        <v>882</v>
      </c>
      <c r="C63" s="178">
        <v>42838</v>
      </c>
      <c r="D63" s="179" t="s">
        <v>883</v>
      </c>
      <c r="H63" s="182">
        <v>18</v>
      </c>
      <c r="M63" s="183" t="s">
        <v>142</v>
      </c>
      <c r="P63" s="183" t="s">
        <v>677</v>
      </c>
      <c r="Q63" s="183" t="s">
        <v>777</v>
      </c>
      <c r="R63" s="183" t="s">
        <v>600</v>
      </c>
      <c r="S63" s="183" t="s">
        <v>585</v>
      </c>
      <c r="T63" s="183" t="s">
        <v>679</v>
      </c>
      <c r="U63" s="183" t="s">
        <v>884</v>
      </c>
      <c r="V63" s="183" t="s">
        <v>677</v>
      </c>
      <c r="Y63" s="182">
        <v>7.6</v>
      </c>
      <c r="Z63" s="184">
        <v>3.4</v>
      </c>
      <c r="AA63" s="182">
        <v>4.3</v>
      </c>
      <c r="AB63" s="185">
        <v>3</v>
      </c>
      <c r="AC63" s="182">
        <v>8.4</v>
      </c>
      <c r="AH63" s="187" t="s">
        <v>734</v>
      </c>
      <c r="AI63" s="188">
        <v>0.04</v>
      </c>
      <c r="AJ63" s="187" t="s">
        <v>885</v>
      </c>
      <c r="AK63" s="187" t="s">
        <v>886</v>
      </c>
      <c r="AL63" s="187" t="s">
        <v>835</v>
      </c>
      <c r="AM63" s="187" t="s">
        <v>887</v>
      </c>
      <c r="AO63" s="189" t="s">
        <v>586</v>
      </c>
      <c r="AS63" s="182">
        <v>9</v>
      </c>
      <c r="AT63" s="189" t="s">
        <v>888</v>
      </c>
      <c r="AU63" s="187" t="s">
        <v>869</v>
      </c>
      <c r="AV63" s="182">
        <v>5.3</v>
      </c>
      <c r="AW63" s="190"/>
      <c r="AX63" s="217">
        <v>0.3</v>
      </c>
      <c r="AY63" s="189" t="s">
        <v>889</v>
      </c>
      <c r="BN63" s="195" t="s">
        <v>691</v>
      </c>
      <c r="BP63" s="196" t="s">
        <v>726</v>
      </c>
      <c r="BQ63" s="196" t="s">
        <v>692</v>
      </c>
      <c r="BR63" s="196" t="s">
        <v>890</v>
      </c>
      <c r="BS63" s="196" t="s">
        <v>692</v>
      </c>
      <c r="BT63" s="195" t="s">
        <v>692</v>
      </c>
      <c r="BU63" s="195" t="s">
        <v>717</v>
      </c>
      <c r="BV63" s="195" t="s">
        <v>692</v>
      </c>
      <c r="BW63" s="195" t="s">
        <v>695</v>
      </c>
      <c r="BX63" s="195" t="s">
        <v>692</v>
      </c>
      <c r="CB63" s="195" t="s">
        <v>696</v>
      </c>
    </row>
    <row r="64" spans="1:80">
      <c r="A64" s="35" t="s">
        <v>674</v>
      </c>
      <c r="B64" s="13" t="s">
        <v>882</v>
      </c>
      <c r="C64" s="178">
        <v>42866</v>
      </c>
      <c r="D64" s="179" t="s">
        <v>891</v>
      </c>
      <c r="H64" s="182">
        <v>22</v>
      </c>
      <c r="M64" s="183" t="s">
        <v>142</v>
      </c>
      <c r="P64" s="183" t="s">
        <v>677</v>
      </c>
      <c r="Q64" s="183" t="s">
        <v>777</v>
      </c>
      <c r="R64" s="183" t="s">
        <v>681</v>
      </c>
      <c r="S64" s="183" t="s">
        <v>680</v>
      </c>
      <c r="T64" s="183" t="s">
        <v>600</v>
      </c>
      <c r="U64" s="183" t="s">
        <v>628</v>
      </c>
      <c r="V64" s="183" t="s">
        <v>677</v>
      </c>
      <c r="Y64" s="182">
        <v>7.7</v>
      </c>
      <c r="Z64" s="184">
        <v>7</v>
      </c>
      <c r="AA64" s="182">
        <v>5.5</v>
      </c>
      <c r="AB64" s="185">
        <v>4</v>
      </c>
      <c r="AC64" s="182">
        <v>8.6</v>
      </c>
      <c r="AH64" s="187" t="s">
        <v>715</v>
      </c>
      <c r="AI64" s="188">
        <v>0.03</v>
      </c>
      <c r="AJ64" s="187" t="s">
        <v>892</v>
      </c>
      <c r="AK64" s="187" t="s">
        <v>829</v>
      </c>
      <c r="AL64" s="187" t="s">
        <v>784</v>
      </c>
      <c r="AM64" s="187" t="s">
        <v>594</v>
      </c>
      <c r="AO64" s="189" t="s">
        <v>854</v>
      </c>
      <c r="AS64" s="182">
        <v>8.4</v>
      </c>
      <c r="AT64" s="189" t="s">
        <v>893</v>
      </c>
      <c r="AU64" s="197">
        <v>0.6</v>
      </c>
      <c r="AV64" s="182">
        <v>5.4</v>
      </c>
      <c r="AW64" s="190"/>
      <c r="AX64" s="217">
        <v>0.44</v>
      </c>
      <c r="AY64" s="197">
        <v>0.32</v>
      </c>
      <c r="BM64" s="205">
        <v>0.05</v>
      </c>
      <c r="BN64" s="195" t="s">
        <v>692</v>
      </c>
      <c r="BP64" s="196" t="s">
        <v>770</v>
      </c>
      <c r="BQ64" s="196" t="s">
        <v>692</v>
      </c>
      <c r="BR64" s="196" t="s">
        <v>755</v>
      </c>
      <c r="BS64" s="196" t="s">
        <v>103</v>
      </c>
      <c r="BT64" s="195" t="s">
        <v>701</v>
      </c>
      <c r="BU64" s="195" t="s">
        <v>692</v>
      </c>
      <c r="BV64" s="195" t="s">
        <v>692</v>
      </c>
      <c r="BW64" s="195" t="s">
        <v>703</v>
      </c>
      <c r="BX64" s="195" t="s">
        <v>714</v>
      </c>
      <c r="CB64" s="195" t="s">
        <v>696</v>
      </c>
    </row>
    <row r="65" spans="1:80">
      <c r="A65" s="35" t="s">
        <v>674</v>
      </c>
      <c r="B65" s="13" t="s">
        <v>882</v>
      </c>
      <c r="C65" s="178">
        <v>42893</v>
      </c>
      <c r="D65" s="179" t="s">
        <v>894</v>
      </c>
      <c r="H65" s="182">
        <v>21.5</v>
      </c>
      <c r="M65" s="183" t="s">
        <v>142</v>
      </c>
      <c r="P65" s="183" t="s">
        <v>677</v>
      </c>
      <c r="Q65" s="183" t="s">
        <v>777</v>
      </c>
      <c r="R65" s="183" t="s">
        <v>824</v>
      </c>
      <c r="S65" s="183" t="s">
        <v>721</v>
      </c>
      <c r="T65" s="183" t="s">
        <v>681</v>
      </c>
      <c r="U65" s="183" t="s">
        <v>895</v>
      </c>
      <c r="V65" s="183" t="s">
        <v>677</v>
      </c>
      <c r="Y65" s="182">
        <v>7.6</v>
      </c>
      <c r="Z65" s="184">
        <v>5.8</v>
      </c>
      <c r="AA65" s="182">
        <v>6.8</v>
      </c>
      <c r="AB65" s="185">
        <v>3</v>
      </c>
      <c r="AC65" s="182">
        <v>8.6999999999999993</v>
      </c>
      <c r="AH65" s="187" t="s">
        <v>829</v>
      </c>
      <c r="AI65" s="188">
        <v>2.5000000000000001E-2</v>
      </c>
      <c r="AJ65" s="187" t="s">
        <v>892</v>
      </c>
      <c r="AK65" s="187" t="s">
        <v>896</v>
      </c>
      <c r="AL65" s="187" t="s">
        <v>802</v>
      </c>
      <c r="AM65" s="187" t="s">
        <v>811</v>
      </c>
      <c r="AO65" s="189" t="s">
        <v>716</v>
      </c>
      <c r="AS65" s="182">
        <v>7.1</v>
      </c>
      <c r="AT65" s="189" t="s">
        <v>897</v>
      </c>
      <c r="AU65" s="187" t="s">
        <v>898</v>
      </c>
      <c r="AV65" s="182">
        <v>4.5</v>
      </c>
      <c r="AW65" s="190" t="s">
        <v>600</v>
      </c>
      <c r="AX65" s="217">
        <v>0.3</v>
      </c>
      <c r="AY65" s="197">
        <v>0.2</v>
      </c>
      <c r="BN65" s="195" t="s">
        <v>714</v>
      </c>
      <c r="BP65" s="196" t="s">
        <v>692</v>
      </c>
      <c r="BQ65" s="196" t="s">
        <v>692</v>
      </c>
      <c r="BR65" s="196" t="s">
        <v>770</v>
      </c>
      <c r="BS65" s="196" t="s">
        <v>103</v>
      </c>
      <c r="BT65" s="195" t="s">
        <v>701</v>
      </c>
      <c r="BU65" s="195" t="s">
        <v>691</v>
      </c>
      <c r="BV65" s="195" t="s">
        <v>692</v>
      </c>
      <c r="BW65" s="195" t="s">
        <v>692</v>
      </c>
      <c r="BX65" s="195" t="s">
        <v>714</v>
      </c>
      <c r="CB65" s="195" t="s">
        <v>696</v>
      </c>
    </row>
    <row r="66" spans="1:80">
      <c r="A66" s="35" t="s">
        <v>674</v>
      </c>
      <c r="B66" s="13" t="s">
        <v>882</v>
      </c>
      <c r="C66" s="199">
        <v>42922</v>
      </c>
      <c r="D66" s="179">
        <v>0.41875000000000001</v>
      </c>
      <c r="H66" s="182">
        <v>24</v>
      </c>
      <c r="M66" s="183" t="s">
        <v>142</v>
      </c>
      <c r="P66" s="183" t="s">
        <v>677</v>
      </c>
      <c r="Q66" s="183" t="s">
        <v>842</v>
      </c>
      <c r="R66" s="183" t="s">
        <v>681</v>
      </c>
      <c r="S66" s="183" t="s">
        <v>721</v>
      </c>
      <c r="T66" s="183" t="s">
        <v>600</v>
      </c>
      <c r="U66" s="183" t="s">
        <v>857</v>
      </c>
      <c r="V66" s="183" t="s">
        <v>677</v>
      </c>
      <c r="Y66" s="200">
        <v>7.7</v>
      </c>
      <c r="Z66" s="201">
        <v>6.1</v>
      </c>
      <c r="AA66" s="200">
        <v>6.7</v>
      </c>
      <c r="AB66" s="185">
        <v>4</v>
      </c>
      <c r="AC66" s="182">
        <v>6.7</v>
      </c>
      <c r="AG66" s="202" t="s">
        <v>899</v>
      </c>
      <c r="AH66" s="187" t="s">
        <v>715</v>
      </c>
      <c r="AI66" s="188">
        <v>2.5000000000000001E-2</v>
      </c>
      <c r="AJ66" s="187">
        <v>0.02</v>
      </c>
      <c r="AK66" s="187">
        <v>0.01</v>
      </c>
      <c r="AL66" s="187" t="s">
        <v>680</v>
      </c>
      <c r="AM66" s="187" t="s">
        <v>737</v>
      </c>
      <c r="AO66" s="189" t="s">
        <v>716</v>
      </c>
      <c r="AS66" s="182">
        <v>6.8</v>
      </c>
      <c r="AT66" s="210">
        <v>2</v>
      </c>
      <c r="AU66" s="187">
        <v>0.49</v>
      </c>
      <c r="AV66" s="203">
        <v>3.9</v>
      </c>
      <c r="AW66" s="190"/>
      <c r="AX66" s="204">
        <v>0.41</v>
      </c>
      <c r="AY66" s="204">
        <v>0.31</v>
      </c>
      <c r="BM66" s="198">
        <v>0.03</v>
      </c>
      <c r="BN66" s="195" t="s">
        <v>704</v>
      </c>
      <c r="BP66" s="196" t="s">
        <v>703</v>
      </c>
      <c r="BQ66" s="196" t="s">
        <v>692</v>
      </c>
      <c r="BR66" s="196">
        <v>2.9999999999999997E-4</v>
      </c>
      <c r="BS66" s="196" t="s">
        <v>701</v>
      </c>
      <c r="BT66" s="195" t="s">
        <v>695</v>
      </c>
      <c r="BU66" s="195" t="s">
        <v>701</v>
      </c>
      <c r="BV66" s="195" t="s">
        <v>692</v>
      </c>
      <c r="BW66" s="195" t="s">
        <v>714</v>
      </c>
      <c r="BX66" s="195" t="s">
        <v>704</v>
      </c>
      <c r="BY66" s="202" t="s">
        <v>900</v>
      </c>
      <c r="BZ66" s="202" t="s">
        <v>842</v>
      </c>
      <c r="CA66" s="202" t="s">
        <v>741</v>
      </c>
      <c r="CB66" s="195" t="s">
        <v>293</v>
      </c>
    </row>
    <row r="67" spans="1:80">
      <c r="A67" s="35" t="s">
        <v>674</v>
      </c>
      <c r="B67" s="13" t="s">
        <v>882</v>
      </c>
      <c r="C67" s="199">
        <v>42950</v>
      </c>
      <c r="D67" s="179">
        <v>0.41319444444444442</v>
      </c>
      <c r="H67" s="200">
        <v>23.5</v>
      </c>
      <c r="M67" s="183" t="s">
        <v>142</v>
      </c>
      <c r="P67" s="183" t="s">
        <v>677</v>
      </c>
      <c r="Q67" s="183" t="s">
        <v>836</v>
      </c>
      <c r="R67" s="183" t="s">
        <v>600</v>
      </c>
      <c r="S67" s="183" t="s">
        <v>835</v>
      </c>
      <c r="T67" s="183" t="s">
        <v>681</v>
      </c>
      <c r="U67" s="183" t="s">
        <v>839</v>
      </c>
      <c r="V67" s="183" t="s">
        <v>677</v>
      </c>
      <c r="Y67" s="200">
        <v>7.5</v>
      </c>
      <c r="Z67" s="201">
        <v>1.6</v>
      </c>
      <c r="AA67" s="200">
        <v>4.5999999999999996</v>
      </c>
      <c r="AB67" s="189">
        <v>2</v>
      </c>
      <c r="AC67" s="200">
        <v>7.1</v>
      </c>
      <c r="AH67" s="187" t="s">
        <v>734</v>
      </c>
      <c r="AI67" s="206">
        <v>1.9E-2</v>
      </c>
      <c r="AJ67" s="187">
        <v>0.03</v>
      </c>
      <c r="AK67" s="187">
        <v>0.01</v>
      </c>
      <c r="AL67" s="187" t="s">
        <v>802</v>
      </c>
      <c r="AM67" s="187" t="s">
        <v>594</v>
      </c>
      <c r="AO67" s="189" t="s">
        <v>723</v>
      </c>
      <c r="AS67" s="200">
        <v>5.7</v>
      </c>
      <c r="AT67" s="210">
        <v>1</v>
      </c>
      <c r="AU67" s="187">
        <v>0.16</v>
      </c>
      <c r="AV67" s="200">
        <v>4.2</v>
      </c>
      <c r="AW67" s="190"/>
      <c r="AX67" s="202">
        <v>0.18</v>
      </c>
      <c r="AY67" s="202">
        <v>0.12</v>
      </c>
      <c r="BC67" s="202"/>
      <c r="BL67" s="190" t="s">
        <v>725</v>
      </c>
      <c r="BN67" s="195" t="s">
        <v>714</v>
      </c>
      <c r="BP67" s="196" t="s">
        <v>692</v>
      </c>
      <c r="BQ67" s="196" t="s">
        <v>692</v>
      </c>
      <c r="BR67" s="196">
        <v>2.0000000000000001E-4</v>
      </c>
      <c r="BS67" s="196" t="s">
        <v>727</v>
      </c>
      <c r="BT67" s="195" t="s">
        <v>692</v>
      </c>
      <c r="BU67" s="195" t="s">
        <v>692</v>
      </c>
      <c r="BV67" s="195" t="s">
        <v>692</v>
      </c>
      <c r="BW67" s="195" t="s">
        <v>714</v>
      </c>
      <c r="BX67" s="195" t="s">
        <v>701</v>
      </c>
      <c r="CB67" s="195" t="s">
        <v>293</v>
      </c>
    </row>
    <row r="68" spans="1:80">
      <c r="A68" s="35" t="s">
        <v>674</v>
      </c>
      <c r="B68" s="13" t="s">
        <v>882</v>
      </c>
      <c r="C68" s="199">
        <v>42984</v>
      </c>
      <c r="D68" s="179">
        <v>0.41319444444444442</v>
      </c>
      <c r="F68" s="216">
        <v>1.8</v>
      </c>
      <c r="H68" s="200">
        <v>23</v>
      </c>
      <c r="M68" s="183" t="s">
        <v>142</v>
      </c>
      <c r="P68" s="183" t="s">
        <v>677</v>
      </c>
      <c r="Q68" s="183" t="s">
        <v>837</v>
      </c>
      <c r="R68" s="183" t="s">
        <v>600</v>
      </c>
      <c r="S68" s="183" t="s">
        <v>721</v>
      </c>
      <c r="T68" s="183" t="s">
        <v>600</v>
      </c>
      <c r="U68" s="183" t="s">
        <v>838</v>
      </c>
      <c r="V68" s="183" t="s">
        <v>677</v>
      </c>
      <c r="Y68" s="200">
        <v>7.3</v>
      </c>
      <c r="Z68" s="201">
        <v>9</v>
      </c>
      <c r="AA68" s="200">
        <v>7.5</v>
      </c>
      <c r="AB68" s="189">
        <v>17</v>
      </c>
      <c r="AC68" s="200">
        <v>6.7</v>
      </c>
      <c r="AH68" s="187">
        <v>0.01</v>
      </c>
      <c r="AI68" s="206">
        <v>4.1000000000000002E-2</v>
      </c>
      <c r="AJ68" s="187">
        <v>0.13</v>
      </c>
      <c r="AK68" s="187">
        <v>0.01</v>
      </c>
      <c r="AL68" s="187" t="s">
        <v>784</v>
      </c>
      <c r="AM68" s="187" t="s">
        <v>686</v>
      </c>
      <c r="AO68" s="189" t="s">
        <v>854</v>
      </c>
      <c r="AS68" s="200">
        <v>5.6</v>
      </c>
      <c r="AT68" s="202">
        <v>2.2000000000000002</v>
      </c>
      <c r="AU68" s="187">
        <v>0.25</v>
      </c>
      <c r="AV68" s="200">
        <v>2.5</v>
      </c>
      <c r="AW68" s="190"/>
      <c r="AX68" s="202">
        <v>0.43</v>
      </c>
      <c r="AY68" s="202">
        <v>0.28999999999999998</v>
      </c>
      <c r="BN68" s="195" t="s">
        <v>703</v>
      </c>
      <c r="BP68" s="196" t="s">
        <v>704</v>
      </c>
      <c r="BQ68" s="196" t="s">
        <v>692</v>
      </c>
      <c r="BR68" s="196" t="s">
        <v>704</v>
      </c>
      <c r="BS68" s="196" t="s">
        <v>704</v>
      </c>
      <c r="BT68" s="195" t="s">
        <v>703</v>
      </c>
      <c r="BU68" s="195" t="s">
        <v>695</v>
      </c>
      <c r="BV68" s="195" t="s">
        <v>691</v>
      </c>
      <c r="BW68" s="195" t="s">
        <v>692</v>
      </c>
      <c r="BX68" s="195" t="s">
        <v>714</v>
      </c>
      <c r="CB68" s="195" t="s">
        <v>293</v>
      </c>
    </row>
    <row r="69" spans="1:80">
      <c r="A69" s="35" t="s">
        <v>674</v>
      </c>
      <c r="B69" s="13" t="s">
        <v>882</v>
      </c>
      <c r="C69" s="207" t="s">
        <v>901</v>
      </c>
      <c r="D69" s="179">
        <v>0.4145833333333333</v>
      </c>
      <c r="H69" s="200">
        <v>19.5</v>
      </c>
      <c r="M69" s="183" t="s">
        <v>142</v>
      </c>
      <c r="P69" s="183" t="s">
        <v>677</v>
      </c>
      <c r="Q69" s="183" t="s">
        <v>678</v>
      </c>
      <c r="R69" s="183" t="s">
        <v>681</v>
      </c>
      <c r="S69" s="183" t="s">
        <v>680</v>
      </c>
      <c r="T69" s="183" t="s">
        <v>681</v>
      </c>
      <c r="U69" s="183" t="s">
        <v>839</v>
      </c>
      <c r="V69" s="183" t="s">
        <v>677</v>
      </c>
      <c r="W69" s="183"/>
      <c r="X69" s="183"/>
      <c r="Y69" s="200">
        <v>7.7</v>
      </c>
      <c r="Z69" s="201">
        <v>2.7</v>
      </c>
      <c r="AA69" s="200">
        <v>4.8</v>
      </c>
      <c r="AB69" s="189">
        <v>2</v>
      </c>
      <c r="AC69" s="200">
        <v>7.6</v>
      </c>
      <c r="AD69" s="181"/>
      <c r="AE69" s="186"/>
      <c r="AF69" s="181"/>
      <c r="AG69" s="181"/>
      <c r="AH69" s="187">
        <v>0.01</v>
      </c>
      <c r="AI69" s="206">
        <v>5.2999999999999999E-2</v>
      </c>
      <c r="AJ69" s="187">
        <v>0.03</v>
      </c>
      <c r="AK69" s="187">
        <v>0.01</v>
      </c>
      <c r="AL69" s="187" t="s">
        <v>680</v>
      </c>
      <c r="AM69" s="187" t="s">
        <v>594</v>
      </c>
      <c r="AN69" s="51"/>
      <c r="AO69" s="189" t="s">
        <v>716</v>
      </c>
      <c r="AP69" s="51"/>
      <c r="AQ69" s="51"/>
      <c r="AR69" s="51"/>
      <c r="AS69" s="200">
        <v>5.9</v>
      </c>
      <c r="AT69" s="210">
        <v>1</v>
      </c>
      <c r="AU69" s="187">
        <v>0.25</v>
      </c>
      <c r="AV69" s="200">
        <v>4.4000000000000004</v>
      </c>
      <c r="AW69" s="190"/>
      <c r="AX69" s="202">
        <v>0.28000000000000003</v>
      </c>
      <c r="AY69" s="202">
        <v>0.19</v>
      </c>
      <c r="AZ69" s="51"/>
      <c r="BA69" s="14"/>
      <c r="BB69" s="181"/>
      <c r="BC69" s="51"/>
      <c r="BD69" s="51"/>
      <c r="BE69" s="186"/>
      <c r="BF69" s="181"/>
      <c r="BG69" s="192"/>
      <c r="BH69" s="192"/>
      <c r="BI69" s="14"/>
      <c r="BJ69" s="51"/>
      <c r="BK69" s="51"/>
      <c r="BN69" s="195" t="s">
        <v>714</v>
      </c>
      <c r="BO69" s="51"/>
      <c r="BP69" s="196" t="s">
        <v>692</v>
      </c>
      <c r="BQ69" s="196" t="s">
        <v>726</v>
      </c>
      <c r="BR69" s="196">
        <v>2.0000000000000001E-4</v>
      </c>
      <c r="BS69" s="196" t="s">
        <v>704</v>
      </c>
      <c r="BT69" s="195" t="s">
        <v>727</v>
      </c>
      <c r="BU69" s="195" t="s">
        <v>701</v>
      </c>
      <c r="BV69" s="195" t="s">
        <v>714</v>
      </c>
      <c r="BW69" s="195" t="s">
        <v>727</v>
      </c>
      <c r="BX69" s="195" t="s">
        <v>701</v>
      </c>
      <c r="CB69" s="195" t="s">
        <v>293</v>
      </c>
    </row>
    <row r="70" spans="1:80">
      <c r="A70" s="35" t="s">
        <v>674</v>
      </c>
      <c r="B70" s="13" t="s">
        <v>882</v>
      </c>
      <c r="C70" s="208" t="s">
        <v>902</v>
      </c>
      <c r="D70" s="179">
        <v>0.40972222222222227</v>
      </c>
      <c r="H70" s="200">
        <v>18.5</v>
      </c>
      <c r="M70" s="183" t="s">
        <v>142</v>
      </c>
      <c r="P70" s="183" t="s">
        <v>677</v>
      </c>
      <c r="Q70" s="183" t="s">
        <v>903</v>
      </c>
      <c r="R70" s="183" t="s">
        <v>681</v>
      </c>
      <c r="S70" s="183" t="s">
        <v>773</v>
      </c>
      <c r="T70" s="183" t="s">
        <v>904</v>
      </c>
      <c r="U70" s="183" t="s">
        <v>748</v>
      </c>
      <c r="V70" s="183" t="s">
        <v>677</v>
      </c>
      <c r="Y70" s="200">
        <v>7.6</v>
      </c>
      <c r="Z70" s="201">
        <v>0.9</v>
      </c>
      <c r="AA70" s="200">
        <v>3.1</v>
      </c>
      <c r="AB70" s="189">
        <v>2</v>
      </c>
      <c r="AC70" s="200">
        <v>8.1</v>
      </c>
      <c r="AH70" s="187" t="s">
        <v>789</v>
      </c>
      <c r="AI70" s="206">
        <v>2.1000000000000001E-2</v>
      </c>
      <c r="AJ70" s="187">
        <v>0.02</v>
      </c>
      <c r="AK70" s="187" t="s">
        <v>715</v>
      </c>
      <c r="AL70" s="187" t="s">
        <v>585</v>
      </c>
      <c r="AM70" s="187" t="s">
        <v>840</v>
      </c>
      <c r="AO70" s="189" t="s">
        <v>854</v>
      </c>
      <c r="AS70" s="200">
        <v>5.8</v>
      </c>
      <c r="AT70" s="212">
        <v>0.4</v>
      </c>
      <c r="AU70" s="187">
        <v>7.0000000000000007E-2</v>
      </c>
      <c r="AV70" s="200">
        <v>4.8</v>
      </c>
      <c r="AW70" s="190"/>
      <c r="AX70" s="202">
        <v>0.16</v>
      </c>
      <c r="AY70" s="214">
        <v>0.08</v>
      </c>
      <c r="BM70" s="198">
        <v>0.02</v>
      </c>
      <c r="BN70" s="195" t="s">
        <v>727</v>
      </c>
      <c r="BP70" s="196" t="s">
        <v>714</v>
      </c>
      <c r="BQ70" s="196" t="s">
        <v>717</v>
      </c>
      <c r="BR70" s="196">
        <v>4.0000000000000002E-4</v>
      </c>
      <c r="BS70" s="196" t="s">
        <v>714</v>
      </c>
      <c r="BT70" s="195" t="s">
        <v>692</v>
      </c>
      <c r="BU70" s="195" t="s">
        <v>692</v>
      </c>
      <c r="BV70" s="195" t="s">
        <v>692</v>
      </c>
      <c r="BW70" s="195" t="s">
        <v>703</v>
      </c>
      <c r="BX70" s="195" t="s">
        <v>717</v>
      </c>
      <c r="CB70" s="195" t="s">
        <v>293</v>
      </c>
    </row>
    <row r="71" spans="1:80">
      <c r="A71" s="35" t="s">
        <v>674</v>
      </c>
      <c r="B71" s="13" t="s">
        <v>882</v>
      </c>
      <c r="C71" s="209" t="s">
        <v>733</v>
      </c>
      <c r="D71" s="179">
        <v>0.4152777777777778</v>
      </c>
      <c r="H71" s="200">
        <v>18.5</v>
      </c>
      <c r="M71" s="183" t="s">
        <v>142</v>
      </c>
      <c r="P71" s="183" t="s">
        <v>677</v>
      </c>
      <c r="Q71" s="183" t="s">
        <v>836</v>
      </c>
      <c r="R71" s="183" t="s">
        <v>600</v>
      </c>
      <c r="S71" s="183" t="s">
        <v>721</v>
      </c>
      <c r="T71" s="183" t="s">
        <v>681</v>
      </c>
      <c r="U71" s="183" t="s">
        <v>628</v>
      </c>
      <c r="V71" s="183" t="s">
        <v>677</v>
      </c>
      <c r="Y71" s="200">
        <v>7.6</v>
      </c>
      <c r="Z71" s="201">
        <v>0.9</v>
      </c>
      <c r="AA71" s="200">
        <v>3.1</v>
      </c>
      <c r="AB71" s="189">
        <v>2</v>
      </c>
      <c r="AC71" s="200">
        <v>8.1</v>
      </c>
      <c r="AH71" s="187" t="s">
        <v>707</v>
      </c>
      <c r="AI71" s="206">
        <v>2.1000000000000001E-2</v>
      </c>
      <c r="AJ71" s="187">
        <v>0.02</v>
      </c>
      <c r="AK71" s="187" t="s">
        <v>715</v>
      </c>
      <c r="AL71" s="187" t="s">
        <v>680</v>
      </c>
      <c r="AM71" s="187" t="s">
        <v>686</v>
      </c>
      <c r="AO71" s="189" t="s">
        <v>586</v>
      </c>
      <c r="AS71" s="200">
        <v>5.8</v>
      </c>
      <c r="AT71" s="212">
        <v>0.4</v>
      </c>
      <c r="AU71" s="187">
        <v>7.0000000000000007E-2</v>
      </c>
      <c r="AV71" s="200">
        <v>4.8</v>
      </c>
      <c r="AW71" s="190" t="s">
        <v>817</v>
      </c>
      <c r="AX71" s="202">
        <v>0.16</v>
      </c>
      <c r="AY71" s="214">
        <v>0.08</v>
      </c>
      <c r="BM71" s="198">
        <v>0.02</v>
      </c>
      <c r="BN71" s="195" t="s">
        <v>692</v>
      </c>
      <c r="BP71" s="196" t="s">
        <v>692</v>
      </c>
      <c r="BQ71" s="196" t="s">
        <v>703</v>
      </c>
      <c r="BR71" s="196">
        <v>4.0000000000000002E-4</v>
      </c>
      <c r="BS71" s="196" t="s">
        <v>714</v>
      </c>
      <c r="BT71" s="195" t="s">
        <v>692</v>
      </c>
      <c r="BU71" s="195" t="s">
        <v>692</v>
      </c>
      <c r="BV71" s="195" t="s">
        <v>692</v>
      </c>
      <c r="BW71" s="195" t="s">
        <v>692</v>
      </c>
      <c r="BX71" s="195" t="s">
        <v>692</v>
      </c>
      <c r="CB71" s="195" t="s">
        <v>293</v>
      </c>
    </row>
    <row r="72" spans="1:80">
      <c r="A72" s="35" t="s">
        <v>674</v>
      </c>
      <c r="B72" s="13" t="s">
        <v>882</v>
      </c>
      <c r="C72" s="168" t="s">
        <v>905</v>
      </c>
      <c r="D72" s="179">
        <v>0.41319444444444442</v>
      </c>
      <c r="F72" s="216">
        <v>1.1000000000000001</v>
      </c>
      <c r="H72" s="200">
        <v>9</v>
      </c>
      <c r="M72" s="183" t="s">
        <v>142</v>
      </c>
      <c r="P72" s="183" t="s">
        <v>677</v>
      </c>
      <c r="Q72" s="183" t="s">
        <v>903</v>
      </c>
      <c r="R72" s="183" t="s">
        <v>906</v>
      </c>
      <c r="S72" s="183" t="s">
        <v>680</v>
      </c>
      <c r="T72" s="183" t="s">
        <v>681</v>
      </c>
      <c r="U72" s="183" t="s">
        <v>839</v>
      </c>
      <c r="V72" s="183" t="s">
        <v>677</v>
      </c>
      <c r="Y72" s="200">
        <v>7.4</v>
      </c>
      <c r="Z72" s="201">
        <v>3.8</v>
      </c>
      <c r="AA72" s="200">
        <v>4.4000000000000004</v>
      </c>
      <c r="AB72" s="189">
        <v>1</v>
      </c>
      <c r="AC72" s="200">
        <v>8.3000000000000007</v>
      </c>
      <c r="AG72" s="202" t="s">
        <v>879</v>
      </c>
      <c r="AH72" s="187" t="s">
        <v>715</v>
      </c>
      <c r="AI72" s="206">
        <v>2.9000000000000001E-2</v>
      </c>
      <c r="AJ72" s="187">
        <v>0.02</v>
      </c>
      <c r="AK72" s="187">
        <v>0.01</v>
      </c>
      <c r="AL72" s="187" t="s">
        <v>818</v>
      </c>
      <c r="AM72" s="187" t="s">
        <v>751</v>
      </c>
      <c r="AO72" s="189" t="s">
        <v>723</v>
      </c>
      <c r="AS72" s="200">
        <v>6.4</v>
      </c>
      <c r="AT72" s="202">
        <v>0.96</v>
      </c>
      <c r="AU72" s="187">
        <v>0.23</v>
      </c>
      <c r="AV72" s="200">
        <v>5.2</v>
      </c>
      <c r="AW72" s="190"/>
      <c r="AX72" s="202">
        <v>0.31</v>
      </c>
      <c r="AY72" s="202">
        <v>0.21</v>
      </c>
      <c r="BM72" s="198">
        <v>0.02</v>
      </c>
      <c r="BN72" s="195" t="s">
        <v>714</v>
      </c>
      <c r="BP72" s="196" t="s">
        <v>714</v>
      </c>
      <c r="BQ72" s="196" t="s">
        <v>692</v>
      </c>
      <c r="BR72" s="196">
        <v>2.9999999999999997E-4</v>
      </c>
      <c r="BS72" s="196" t="s">
        <v>692</v>
      </c>
      <c r="BT72" s="195" t="s">
        <v>692</v>
      </c>
      <c r="BU72" s="195" t="s">
        <v>701</v>
      </c>
      <c r="BV72" s="195" t="s">
        <v>691</v>
      </c>
      <c r="BW72" s="195" t="s">
        <v>692</v>
      </c>
      <c r="BX72" s="195" t="s">
        <v>692</v>
      </c>
      <c r="CB72" s="195" t="s">
        <v>293</v>
      </c>
    </row>
    <row r="73" spans="1:80">
      <c r="A73" s="35" t="s">
        <v>674</v>
      </c>
      <c r="B73" s="13" t="s">
        <v>882</v>
      </c>
      <c r="C73" s="168" t="s">
        <v>907</v>
      </c>
      <c r="D73" s="179">
        <v>0.41319444444444442</v>
      </c>
      <c r="H73" s="200">
        <v>13.5</v>
      </c>
      <c r="M73" s="183" t="s">
        <v>142</v>
      </c>
      <c r="P73" s="183" t="s">
        <v>677</v>
      </c>
      <c r="Q73" s="183" t="s">
        <v>678</v>
      </c>
      <c r="R73" s="183" t="s">
        <v>681</v>
      </c>
      <c r="S73" s="183" t="s">
        <v>732</v>
      </c>
      <c r="T73" s="183" t="s">
        <v>681</v>
      </c>
      <c r="U73" s="183" t="s">
        <v>628</v>
      </c>
      <c r="V73" s="183" t="s">
        <v>677</v>
      </c>
      <c r="Y73" s="200">
        <v>7.5</v>
      </c>
      <c r="Z73" s="201">
        <v>3.2</v>
      </c>
      <c r="AA73" s="200">
        <v>5</v>
      </c>
      <c r="AB73" s="189">
        <v>2</v>
      </c>
      <c r="AC73" s="200">
        <v>9</v>
      </c>
      <c r="AH73" s="187" t="s">
        <v>715</v>
      </c>
      <c r="AI73" s="206">
        <v>3.9E-2</v>
      </c>
      <c r="AJ73" s="187">
        <v>0.03</v>
      </c>
      <c r="AK73" s="187">
        <v>0.01</v>
      </c>
      <c r="AL73" s="187" t="s">
        <v>844</v>
      </c>
      <c r="AM73" s="187" t="s">
        <v>686</v>
      </c>
      <c r="AO73" s="189" t="s">
        <v>716</v>
      </c>
      <c r="AS73" s="200">
        <v>6.8</v>
      </c>
      <c r="AT73" s="202">
        <v>0.83</v>
      </c>
      <c r="AU73" s="187">
        <v>0.26</v>
      </c>
      <c r="AV73" s="200">
        <v>5.4</v>
      </c>
      <c r="AW73" s="190"/>
      <c r="AX73" s="202">
        <v>0.28000000000000003</v>
      </c>
      <c r="AY73" s="202">
        <v>0.21</v>
      </c>
      <c r="BC73" s="202"/>
      <c r="BL73" s="190" t="s">
        <v>908</v>
      </c>
      <c r="BN73" s="195" t="s">
        <v>703</v>
      </c>
      <c r="BP73" s="196" t="s">
        <v>691</v>
      </c>
      <c r="BQ73" s="196" t="s">
        <v>691</v>
      </c>
      <c r="BR73" s="196">
        <v>2.9999999999999997E-4</v>
      </c>
      <c r="BS73" s="196" t="s">
        <v>726</v>
      </c>
      <c r="BT73" s="195" t="s">
        <v>692</v>
      </c>
      <c r="BU73" s="195" t="s">
        <v>692</v>
      </c>
      <c r="BV73" s="195" t="s">
        <v>692</v>
      </c>
      <c r="BW73" s="195" t="s">
        <v>692</v>
      </c>
      <c r="BX73" s="195" t="s">
        <v>717</v>
      </c>
      <c r="CB73" s="195" t="s">
        <v>293</v>
      </c>
    </row>
    <row r="74" spans="1:80" s="51" customFormat="1">
      <c r="A74" s="51" t="s">
        <v>674</v>
      </c>
      <c r="B74" s="177" t="s">
        <v>882</v>
      </c>
      <c r="C74" s="211" t="s">
        <v>909</v>
      </c>
      <c r="D74" s="179">
        <v>0.41319444444444442</v>
      </c>
      <c r="E74" s="180"/>
      <c r="F74" s="181"/>
      <c r="G74" s="14"/>
      <c r="H74" s="200">
        <v>14</v>
      </c>
      <c r="M74" s="183" t="s">
        <v>142</v>
      </c>
      <c r="O74" s="14"/>
      <c r="P74" s="183" t="s">
        <v>677</v>
      </c>
      <c r="Q74" s="183" t="s">
        <v>777</v>
      </c>
      <c r="R74" s="183" t="s">
        <v>824</v>
      </c>
      <c r="S74" s="183" t="s">
        <v>680</v>
      </c>
      <c r="T74" s="183" t="s">
        <v>681</v>
      </c>
      <c r="U74" s="183" t="s">
        <v>748</v>
      </c>
      <c r="V74" s="183" t="s">
        <v>677</v>
      </c>
      <c r="Y74" s="200">
        <v>7.5</v>
      </c>
      <c r="Z74" s="201">
        <v>2.6</v>
      </c>
      <c r="AA74" s="200">
        <v>4.8</v>
      </c>
      <c r="AB74" s="189">
        <v>3</v>
      </c>
      <c r="AC74" s="200">
        <v>8.6999999999999993</v>
      </c>
      <c r="AD74" s="181"/>
      <c r="AE74" s="186"/>
      <c r="AF74" s="181"/>
      <c r="AG74" s="181"/>
      <c r="AH74" s="187" t="s">
        <v>611</v>
      </c>
      <c r="AI74" s="206">
        <v>2.9000000000000001E-2</v>
      </c>
      <c r="AJ74" s="187">
        <v>0.03</v>
      </c>
      <c r="AK74" s="187" t="s">
        <v>611</v>
      </c>
      <c r="AL74" s="187" t="s">
        <v>680</v>
      </c>
      <c r="AM74" s="187" t="s">
        <v>686</v>
      </c>
      <c r="AO74" s="189" t="s">
        <v>716</v>
      </c>
      <c r="AS74" s="200">
        <v>6</v>
      </c>
      <c r="AT74" s="202">
        <v>0.86</v>
      </c>
      <c r="AU74" s="187">
        <v>0.17</v>
      </c>
      <c r="AV74" s="200">
        <v>4.8</v>
      </c>
      <c r="AW74" s="190"/>
      <c r="AX74" s="202">
        <v>0.17</v>
      </c>
      <c r="AY74" s="202">
        <v>0.12</v>
      </c>
      <c r="BA74" s="14"/>
      <c r="BB74" s="181"/>
      <c r="BE74" s="186"/>
      <c r="BF74" s="181"/>
      <c r="BG74" s="192"/>
      <c r="BH74" s="192"/>
      <c r="BI74" s="14"/>
      <c r="BL74" s="193"/>
      <c r="BM74" s="198">
        <v>0.02</v>
      </c>
      <c r="BN74" s="195" t="s">
        <v>692</v>
      </c>
      <c r="BP74" s="196" t="s">
        <v>692</v>
      </c>
      <c r="BQ74" s="196" t="s">
        <v>695</v>
      </c>
      <c r="BR74" s="196">
        <v>2.9999999999999997E-4</v>
      </c>
      <c r="BS74" s="196" t="s">
        <v>714</v>
      </c>
      <c r="BT74" s="195" t="s">
        <v>701</v>
      </c>
      <c r="BU74" s="195" t="s">
        <v>691</v>
      </c>
      <c r="BV74" s="195" t="s">
        <v>692</v>
      </c>
      <c r="BW74" s="195" t="s">
        <v>703</v>
      </c>
      <c r="BX74" s="195" t="s">
        <v>692</v>
      </c>
      <c r="CB74" s="195" t="s">
        <v>293</v>
      </c>
    </row>
    <row r="75" spans="1:80">
      <c r="A75" s="35" t="s">
        <v>674</v>
      </c>
      <c r="B75" s="13" t="s">
        <v>910</v>
      </c>
      <c r="C75" s="178">
        <v>42838</v>
      </c>
      <c r="D75" s="179" t="s">
        <v>911</v>
      </c>
      <c r="H75" s="182">
        <v>13</v>
      </c>
      <c r="M75" s="183" t="s">
        <v>142</v>
      </c>
      <c r="P75" s="183" t="s">
        <v>677</v>
      </c>
      <c r="Q75" s="183" t="s">
        <v>777</v>
      </c>
      <c r="R75" s="183" t="s">
        <v>904</v>
      </c>
      <c r="S75" s="183" t="s">
        <v>585</v>
      </c>
      <c r="T75" s="183" t="s">
        <v>681</v>
      </c>
      <c r="U75" s="183" t="s">
        <v>748</v>
      </c>
      <c r="V75" s="183" t="s">
        <v>677</v>
      </c>
      <c r="Y75" s="182">
        <v>8.1</v>
      </c>
      <c r="Z75" s="184">
        <v>2.4</v>
      </c>
      <c r="AA75" s="182">
        <v>4.0999999999999996</v>
      </c>
      <c r="AB75" s="185">
        <v>1</v>
      </c>
      <c r="AC75" s="182">
        <v>11</v>
      </c>
      <c r="AH75" s="187" t="s">
        <v>715</v>
      </c>
      <c r="AI75" s="188">
        <v>2.1000000000000001E-2</v>
      </c>
      <c r="AJ75" s="187" t="s">
        <v>912</v>
      </c>
      <c r="AK75" s="187" t="s">
        <v>873</v>
      </c>
      <c r="AL75" s="187" t="s">
        <v>784</v>
      </c>
      <c r="AM75" s="187" t="s">
        <v>913</v>
      </c>
      <c r="AO75" s="189" t="s">
        <v>878</v>
      </c>
      <c r="AS75" s="182">
        <v>4</v>
      </c>
      <c r="AT75" s="189" t="s">
        <v>914</v>
      </c>
      <c r="AU75" s="187" t="s">
        <v>915</v>
      </c>
      <c r="AV75" s="182">
        <v>1.8</v>
      </c>
      <c r="AW75" s="190"/>
      <c r="AX75" s="213">
        <v>0.09</v>
      </c>
      <c r="AY75" s="189" t="s">
        <v>916</v>
      </c>
      <c r="BN75" s="195" t="s">
        <v>691</v>
      </c>
      <c r="BP75" s="196" t="s">
        <v>692</v>
      </c>
      <c r="BQ75" s="196" t="s">
        <v>714</v>
      </c>
      <c r="BR75" s="196" t="s">
        <v>691</v>
      </c>
      <c r="BS75" s="196" t="s">
        <v>694</v>
      </c>
      <c r="BT75" s="195" t="s">
        <v>103</v>
      </c>
      <c r="BU75" s="195" t="s">
        <v>692</v>
      </c>
      <c r="BV75" s="195" t="s">
        <v>695</v>
      </c>
      <c r="BW75" s="195" t="s">
        <v>714</v>
      </c>
      <c r="BX75" s="195" t="s">
        <v>692</v>
      </c>
      <c r="CB75" s="195" t="s">
        <v>866</v>
      </c>
    </row>
    <row r="76" spans="1:80">
      <c r="A76" s="35" t="s">
        <v>674</v>
      </c>
      <c r="B76" s="35" t="s">
        <v>910</v>
      </c>
      <c r="C76" s="178">
        <v>42866</v>
      </c>
      <c r="D76" s="179" t="s">
        <v>917</v>
      </c>
      <c r="H76" s="182">
        <v>19</v>
      </c>
      <c r="M76" s="183" t="s">
        <v>142</v>
      </c>
      <c r="P76" s="183" t="s">
        <v>677</v>
      </c>
      <c r="Q76" s="183" t="s">
        <v>106</v>
      </c>
      <c r="R76" s="183" t="s">
        <v>107</v>
      </c>
      <c r="S76" s="183" t="s">
        <v>114</v>
      </c>
      <c r="T76" s="183" t="s">
        <v>107</v>
      </c>
      <c r="U76" s="183" t="s">
        <v>110</v>
      </c>
      <c r="V76" s="183" t="s">
        <v>677</v>
      </c>
      <c r="Y76" s="182">
        <v>8.1</v>
      </c>
      <c r="Z76" s="184">
        <v>1.4</v>
      </c>
      <c r="AA76" s="182">
        <v>4</v>
      </c>
      <c r="AB76" s="185">
        <v>2</v>
      </c>
      <c r="AC76" s="182">
        <v>9.9</v>
      </c>
      <c r="AH76" s="187" t="s">
        <v>715</v>
      </c>
      <c r="AI76" s="188">
        <v>7.0000000000000001E-3</v>
      </c>
      <c r="AJ76" s="197">
        <v>0.1</v>
      </c>
      <c r="AK76" s="197">
        <v>0.01</v>
      </c>
      <c r="AL76" s="187" t="s">
        <v>585</v>
      </c>
      <c r="AM76" s="187" t="s">
        <v>686</v>
      </c>
      <c r="AO76" s="189" t="s">
        <v>208</v>
      </c>
      <c r="AS76" s="182">
        <v>2.1</v>
      </c>
      <c r="AT76" s="189" t="s">
        <v>819</v>
      </c>
      <c r="AU76" s="187" t="s">
        <v>918</v>
      </c>
      <c r="AV76" s="182">
        <v>1.5</v>
      </c>
      <c r="AW76" s="190"/>
      <c r="AX76" s="217">
        <v>0.13</v>
      </c>
      <c r="AY76" s="188">
        <v>7.5999999999999998E-2</v>
      </c>
      <c r="BM76" s="205">
        <v>0.04</v>
      </c>
      <c r="BN76" s="195" t="s">
        <v>727</v>
      </c>
      <c r="BP76" s="196" t="s">
        <v>701</v>
      </c>
      <c r="BQ76" s="196" t="s">
        <v>714</v>
      </c>
      <c r="BR76" s="196" t="s">
        <v>103</v>
      </c>
      <c r="BS76" s="196" t="s">
        <v>103</v>
      </c>
      <c r="BT76" s="195" t="s">
        <v>103</v>
      </c>
      <c r="BU76" s="195" t="s">
        <v>727</v>
      </c>
      <c r="BV76" s="195" t="s">
        <v>701</v>
      </c>
      <c r="BW76" s="195" t="s">
        <v>692</v>
      </c>
      <c r="BX76" s="195" t="s">
        <v>692</v>
      </c>
      <c r="CB76" s="195" t="s">
        <v>797</v>
      </c>
    </row>
    <row r="77" spans="1:80">
      <c r="A77" s="35" t="s">
        <v>674</v>
      </c>
      <c r="B77" s="35" t="s">
        <v>910</v>
      </c>
      <c r="C77" s="178">
        <v>42893</v>
      </c>
      <c r="D77" s="179" t="s">
        <v>919</v>
      </c>
      <c r="H77" s="182">
        <v>20.8</v>
      </c>
      <c r="M77" s="183" t="s">
        <v>142</v>
      </c>
      <c r="P77" s="183" t="s">
        <v>677</v>
      </c>
      <c r="Q77" s="183" t="s">
        <v>106</v>
      </c>
      <c r="R77" s="183" t="s">
        <v>107</v>
      </c>
      <c r="S77" s="183" t="s">
        <v>114</v>
      </c>
      <c r="T77" s="183" t="s">
        <v>107</v>
      </c>
      <c r="U77" s="183" t="s">
        <v>110</v>
      </c>
      <c r="V77" s="183" t="s">
        <v>677</v>
      </c>
      <c r="Y77" s="182">
        <v>8.6</v>
      </c>
      <c r="Z77" s="184">
        <v>1</v>
      </c>
      <c r="AA77" s="182">
        <v>6.6</v>
      </c>
      <c r="AB77" s="185">
        <v>1</v>
      </c>
      <c r="AC77" s="182">
        <v>10.5</v>
      </c>
      <c r="AH77" s="187" t="s">
        <v>789</v>
      </c>
      <c r="AI77" s="188">
        <v>4.0000000000000001E-3</v>
      </c>
      <c r="AJ77" s="187" t="s">
        <v>920</v>
      </c>
      <c r="AK77" s="187" t="s">
        <v>715</v>
      </c>
      <c r="AL77" s="187" t="s">
        <v>802</v>
      </c>
      <c r="AM77" s="187" t="s">
        <v>921</v>
      </c>
      <c r="AO77" s="189" t="s">
        <v>208</v>
      </c>
      <c r="AS77" s="182">
        <v>0.82</v>
      </c>
      <c r="AT77" s="189" t="s">
        <v>922</v>
      </c>
      <c r="AU77" s="187" t="s">
        <v>769</v>
      </c>
      <c r="AV77" s="182">
        <v>0.3</v>
      </c>
      <c r="AW77" s="190" t="s">
        <v>923</v>
      </c>
      <c r="AX77" s="213">
        <v>4.7E-2</v>
      </c>
      <c r="AY77" s="188">
        <v>1.4E-2</v>
      </c>
      <c r="BN77" s="195" t="s">
        <v>691</v>
      </c>
      <c r="BP77" s="196" t="s">
        <v>717</v>
      </c>
      <c r="BQ77" s="196" t="s">
        <v>714</v>
      </c>
      <c r="BR77" s="196" t="s">
        <v>103</v>
      </c>
      <c r="BS77" s="196" t="s">
        <v>103</v>
      </c>
      <c r="BT77" s="195" t="s">
        <v>103</v>
      </c>
      <c r="BU77" s="195" t="s">
        <v>757</v>
      </c>
      <c r="BV77" s="195" t="s">
        <v>692</v>
      </c>
      <c r="BW77" s="195" t="s">
        <v>701</v>
      </c>
      <c r="BX77" s="195" t="s">
        <v>714</v>
      </c>
      <c r="CB77" s="195" t="s">
        <v>924</v>
      </c>
    </row>
    <row r="78" spans="1:80">
      <c r="A78" s="35" t="s">
        <v>674</v>
      </c>
      <c r="B78" s="35" t="s">
        <v>910</v>
      </c>
      <c r="C78" s="199">
        <v>42922</v>
      </c>
      <c r="D78" s="179">
        <v>0.36249999999999999</v>
      </c>
      <c r="H78" s="182">
        <v>25</v>
      </c>
      <c r="M78" s="183" t="s">
        <v>142</v>
      </c>
      <c r="P78" s="183" t="s">
        <v>677</v>
      </c>
      <c r="Q78" s="183" t="s">
        <v>106</v>
      </c>
      <c r="R78" s="183" t="s">
        <v>107</v>
      </c>
      <c r="S78" s="183" t="s">
        <v>114</v>
      </c>
      <c r="T78" s="183" t="s">
        <v>107</v>
      </c>
      <c r="U78" s="183" t="s">
        <v>110</v>
      </c>
      <c r="V78" s="183" t="s">
        <v>677</v>
      </c>
      <c r="Y78" s="200">
        <v>7.9</v>
      </c>
      <c r="Z78" s="201">
        <v>18</v>
      </c>
      <c r="AA78" s="200">
        <v>16</v>
      </c>
      <c r="AB78" s="185">
        <v>7</v>
      </c>
      <c r="AC78" s="182">
        <v>5.9</v>
      </c>
      <c r="AG78" s="202" t="s">
        <v>925</v>
      </c>
      <c r="AH78" s="187" t="s">
        <v>611</v>
      </c>
      <c r="AI78" s="188">
        <v>1.9E-2</v>
      </c>
      <c r="AJ78" s="197">
        <v>0.23</v>
      </c>
      <c r="AK78" s="187">
        <v>0.01</v>
      </c>
      <c r="AL78" s="187" t="s">
        <v>759</v>
      </c>
      <c r="AM78" s="197">
        <v>0.08</v>
      </c>
      <c r="AO78" s="189" t="s">
        <v>723</v>
      </c>
      <c r="AS78" s="182">
        <v>3.2</v>
      </c>
      <c r="AT78" s="202" t="s">
        <v>794</v>
      </c>
      <c r="AU78" s="187">
        <v>0.08</v>
      </c>
      <c r="AV78" s="203">
        <v>1.2</v>
      </c>
      <c r="AW78" s="190"/>
      <c r="AX78" s="219">
        <v>0.2</v>
      </c>
      <c r="AY78" s="204">
        <v>1.9E-2</v>
      </c>
      <c r="BM78" s="205">
        <v>0.03</v>
      </c>
      <c r="BN78" s="195" t="s">
        <v>703</v>
      </c>
      <c r="BP78" s="196" t="s">
        <v>692</v>
      </c>
      <c r="BQ78" s="196" t="s">
        <v>692</v>
      </c>
      <c r="BR78" s="196" t="s">
        <v>691</v>
      </c>
      <c r="BS78" s="196" t="s">
        <v>691</v>
      </c>
      <c r="BT78" s="195" t="s">
        <v>103</v>
      </c>
      <c r="BU78" s="195" t="s">
        <v>757</v>
      </c>
      <c r="BV78" s="195" t="s">
        <v>714</v>
      </c>
      <c r="BW78" s="195" t="s">
        <v>757</v>
      </c>
      <c r="BX78" s="195" t="s">
        <v>714</v>
      </c>
      <c r="BY78" s="202" t="s">
        <v>926</v>
      </c>
      <c r="BZ78" s="202" t="s">
        <v>777</v>
      </c>
      <c r="CA78" s="202" t="s">
        <v>788</v>
      </c>
      <c r="CB78" s="195" t="s">
        <v>293</v>
      </c>
    </row>
    <row r="79" spans="1:80">
      <c r="A79" s="35" t="s">
        <v>674</v>
      </c>
      <c r="B79" s="35" t="s">
        <v>910</v>
      </c>
      <c r="C79" s="199">
        <v>42950</v>
      </c>
      <c r="D79" s="179">
        <v>0.36388888888888887</v>
      </c>
      <c r="H79" s="200">
        <v>23.5</v>
      </c>
      <c r="M79" s="183" t="s">
        <v>142</v>
      </c>
      <c r="P79" s="183" t="s">
        <v>677</v>
      </c>
      <c r="Q79" s="183" t="s">
        <v>106</v>
      </c>
      <c r="R79" s="183" t="s">
        <v>107</v>
      </c>
      <c r="S79" s="183" t="s">
        <v>114</v>
      </c>
      <c r="T79" s="183" t="s">
        <v>107</v>
      </c>
      <c r="U79" s="183" t="s">
        <v>110</v>
      </c>
      <c r="V79" s="183" t="s">
        <v>677</v>
      </c>
      <c r="Y79" s="200">
        <v>8</v>
      </c>
      <c r="Z79" s="201">
        <v>0.9</v>
      </c>
      <c r="AA79" s="200">
        <v>4.5</v>
      </c>
      <c r="AB79" s="189">
        <v>1</v>
      </c>
      <c r="AC79" s="200">
        <v>8.1999999999999993</v>
      </c>
      <c r="AH79" s="187" t="s">
        <v>715</v>
      </c>
      <c r="AI79" s="206">
        <v>6.0000000000000001E-3</v>
      </c>
      <c r="AJ79" s="187">
        <v>0.14000000000000001</v>
      </c>
      <c r="AK79" s="187" t="s">
        <v>739</v>
      </c>
      <c r="AL79" s="187" t="s">
        <v>818</v>
      </c>
      <c r="AM79" s="187">
        <v>0.09</v>
      </c>
      <c r="AO79" s="189" t="s">
        <v>716</v>
      </c>
      <c r="AS79" s="200">
        <v>2.4</v>
      </c>
      <c r="AT79" s="202" t="s">
        <v>794</v>
      </c>
      <c r="AU79" s="187" t="s">
        <v>769</v>
      </c>
      <c r="AV79" s="200">
        <v>2.2000000000000002</v>
      </c>
      <c r="AW79" s="190"/>
      <c r="AX79" s="202">
        <v>6.4000000000000001E-2</v>
      </c>
      <c r="AY79" s="202">
        <v>4.4999999999999998E-2</v>
      </c>
      <c r="BC79" s="202"/>
      <c r="BL79" s="190" t="s">
        <v>720</v>
      </c>
      <c r="BN79" s="195" t="s">
        <v>717</v>
      </c>
      <c r="BP79" s="196" t="s">
        <v>727</v>
      </c>
      <c r="BQ79" s="196" t="s">
        <v>692</v>
      </c>
      <c r="BR79" s="196" t="s">
        <v>727</v>
      </c>
      <c r="BS79" s="196" t="s">
        <v>692</v>
      </c>
      <c r="BT79" s="195" t="s">
        <v>692</v>
      </c>
      <c r="BU79" s="195" t="s">
        <v>691</v>
      </c>
      <c r="BV79" s="195" t="s">
        <v>692</v>
      </c>
      <c r="BW79" s="195" t="s">
        <v>691</v>
      </c>
      <c r="BX79" s="195" t="s">
        <v>704</v>
      </c>
      <c r="CB79" s="195" t="s">
        <v>293</v>
      </c>
    </row>
    <row r="80" spans="1:80">
      <c r="A80" s="35" t="s">
        <v>674</v>
      </c>
      <c r="B80" s="35" t="s">
        <v>910</v>
      </c>
      <c r="C80" s="199">
        <v>42984</v>
      </c>
      <c r="D80" s="179">
        <v>0.36458333333333331</v>
      </c>
      <c r="F80" s="216">
        <v>0.14000000000000001</v>
      </c>
      <c r="H80" s="200">
        <v>23</v>
      </c>
      <c r="M80" s="183" t="s">
        <v>142</v>
      </c>
      <c r="P80" s="183" t="s">
        <v>677</v>
      </c>
      <c r="Q80" s="183" t="s">
        <v>106</v>
      </c>
      <c r="R80" s="183" t="s">
        <v>107</v>
      </c>
      <c r="S80" s="183" t="s">
        <v>114</v>
      </c>
      <c r="T80" s="183" t="s">
        <v>107</v>
      </c>
      <c r="U80" s="183" t="s">
        <v>110</v>
      </c>
      <c r="V80" s="183" t="s">
        <v>677</v>
      </c>
      <c r="Y80" s="200">
        <v>7.9</v>
      </c>
      <c r="Z80" s="201">
        <v>2.7</v>
      </c>
      <c r="AA80" s="200">
        <v>5.2</v>
      </c>
      <c r="AB80" s="189">
        <v>5</v>
      </c>
      <c r="AC80" s="200">
        <v>6.9</v>
      </c>
      <c r="AH80" s="187" t="s">
        <v>804</v>
      </c>
      <c r="AI80" s="206">
        <v>1.4E-2</v>
      </c>
      <c r="AJ80" s="187">
        <v>7.0000000000000007E-2</v>
      </c>
      <c r="AK80" s="187">
        <v>0.01</v>
      </c>
      <c r="AL80" s="187" t="s">
        <v>833</v>
      </c>
      <c r="AM80" s="187">
        <v>0.09</v>
      </c>
      <c r="AO80" s="189" t="s">
        <v>723</v>
      </c>
      <c r="AS80" s="200">
        <v>3.2</v>
      </c>
      <c r="AT80" s="202">
        <v>1.4</v>
      </c>
      <c r="AU80" s="187">
        <v>0.22</v>
      </c>
      <c r="AV80" s="200">
        <v>1.1000000000000001</v>
      </c>
      <c r="AW80" s="190"/>
      <c r="AX80" s="202">
        <v>0.16</v>
      </c>
      <c r="AY80" s="212">
        <v>0.1</v>
      </c>
      <c r="BN80" s="195" t="s">
        <v>692</v>
      </c>
      <c r="BP80" s="196" t="s">
        <v>714</v>
      </c>
      <c r="BQ80" s="196" t="s">
        <v>692</v>
      </c>
      <c r="BR80" s="196" t="s">
        <v>726</v>
      </c>
      <c r="BS80" s="196" t="s">
        <v>692</v>
      </c>
      <c r="BT80" s="195" t="s">
        <v>714</v>
      </c>
      <c r="BU80" s="195" t="s">
        <v>726</v>
      </c>
      <c r="BV80" s="195" t="s">
        <v>714</v>
      </c>
      <c r="BW80" s="195" t="s">
        <v>692</v>
      </c>
      <c r="BX80" s="195" t="s">
        <v>851</v>
      </c>
      <c r="CB80" s="195" t="s">
        <v>293</v>
      </c>
    </row>
    <row r="81" spans="1:80">
      <c r="A81" s="35" t="s">
        <v>674</v>
      </c>
      <c r="B81" s="35" t="s">
        <v>910</v>
      </c>
      <c r="C81" s="207" t="s">
        <v>730</v>
      </c>
      <c r="D81" s="179">
        <v>0.36249999999999999</v>
      </c>
      <c r="H81" s="200">
        <v>18</v>
      </c>
      <c r="M81" s="183" t="s">
        <v>142</v>
      </c>
      <c r="P81" s="183" t="s">
        <v>677</v>
      </c>
      <c r="Q81" s="183" t="s">
        <v>106</v>
      </c>
      <c r="R81" s="183" t="s">
        <v>107</v>
      </c>
      <c r="S81" s="183" t="s">
        <v>114</v>
      </c>
      <c r="T81" s="183" t="s">
        <v>107</v>
      </c>
      <c r="U81" s="183" t="s">
        <v>110</v>
      </c>
      <c r="V81" s="183" t="s">
        <v>677</v>
      </c>
      <c r="W81" s="183"/>
      <c r="X81" s="183"/>
      <c r="Y81" s="200">
        <v>8.1</v>
      </c>
      <c r="Z81" s="201">
        <v>5.0999999999999996</v>
      </c>
      <c r="AA81" s="200">
        <v>5.6</v>
      </c>
      <c r="AB81" s="189">
        <v>1</v>
      </c>
      <c r="AC81" s="200">
        <v>9.1999999999999993</v>
      </c>
      <c r="AD81" s="181"/>
      <c r="AE81" s="186"/>
      <c r="AF81" s="181"/>
      <c r="AG81" s="181"/>
      <c r="AH81" s="187" t="s">
        <v>715</v>
      </c>
      <c r="AI81" s="206">
        <v>1.9E-2</v>
      </c>
      <c r="AJ81" s="187">
        <v>0.11</v>
      </c>
      <c r="AK81" s="187">
        <v>0.01</v>
      </c>
      <c r="AL81" s="187" t="s">
        <v>759</v>
      </c>
      <c r="AM81" s="187">
        <v>0.1</v>
      </c>
      <c r="AN81" s="51"/>
      <c r="AO81" s="189" t="s">
        <v>716</v>
      </c>
      <c r="AP81" s="51"/>
      <c r="AQ81" s="51"/>
      <c r="AR81" s="51"/>
      <c r="AS81" s="200">
        <v>3.2</v>
      </c>
      <c r="AT81" s="202">
        <v>0.24</v>
      </c>
      <c r="AU81" s="187">
        <v>0.18</v>
      </c>
      <c r="AV81" s="200">
        <v>2.2999999999999998</v>
      </c>
      <c r="AW81" s="190"/>
      <c r="AX81" s="212">
        <v>0.16</v>
      </c>
      <c r="AY81" s="212">
        <v>0.1</v>
      </c>
      <c r="AZ81" s="51"/>
      <c r="BA81" s="14"/>
      <c r="BB81" s="181"/>
      <c r="BC81" s="51"/>
      <c r="BD81" s="51"/>
      <c r="BE81" s="186"/>
      <c r="BF81" s="181"/>
      <c r="BG81" s="192"/>
      <c r="BH81" s="192"/>
      <c r="BI81" s="14"/>
      <c r="BJ81" s="51"/>
      <c r="BK81" s="51"/>
      <c r="BN81" s="195" t="s">
        <v>701</v>
      </c>
      <c r="BO81" s="51"/>
      <c r="BP81" s="196" t="s">
        <v>757</v>
      </c>
      <c r="BQ81" s="196" t="s">
        <v>726</v>
      </c>
      <c r="BR81" s="196" t="s">
        <v>714</v>
      </c>
      <c r="BS81" s="196" t="s">
        <v>695</v>
      </c>
      <c r="BT81" s="195" t="s">
        <v>703</v>
      </c>
      <c r="BU81" s="195" t="s">
        <v>701</v>
      </c>
      <c r="BV81" s="195" t="s">
        <v>691</v>
      </c>
      <c r="BW81" s="195" t="s">
        <v>692</v>
      </c>
      <c r="BX81" s="195" t="s">
        <v>694</v>
      </c>
      <c r="CB81" s="195" t="s">
        <v>293</v>
      </c>
    </row>
    <row r="82" spans="1:80">
      <c r="A82" s="35" t="s">
        <v>674</v>
      </c>
      <c r="B82" s="35" t="s">
        <v>910</v>
      </c>
      <c r="C82" s="208" t="s">
        <v>731</v>
      </c>
      <c r="D82" s="179">
        <v>0.36458333333333331</v>
      </c>
      <c r="H82" s="200">
        <v>17</v>
      </c>
      <c r="M82" s="183" t="s">
        <v>142</v>
      </c>
      <c r="P82" s="183" t="s">
        <v>677</v>
      </c>
      <c r="Q82" s="183" t="s">
        <v>106</v>
      </c>
      <c r="R82" s="183" t="s">
        <v>107</v>
      </c>
      <c r="S82" s="183" t="s">
        <v>114</v>
      </c>
      <c r="T82" s="183" t="s">
        <v>107</v>
      </c>
      <c r="U82" s="183" t="s">
        <v>110</v>
      </c>
      <c r="V82" s="183" t="s">
        <v>677</v>
      </c>
      <c r="Y82" s="200">
        <v>7.9</v>
      </c>
      <c r="Z82" s="201">
        <v>0.5</v>
      </c>
      <c r="AA82" s="200">
        <v>2.2999999999999998</v>
      </c>
      <c r="AB82" s="189">
        <v>1</v>
      </c>
      <c r="AC82" s="200">
        <v>9.5</v>
      </c>
      <c r="AH82" s="187" t="s">
        <v>739</v>
      </c>
      <c r="AI82" s="206">
        <v>1.0999999999999999E-2</v>
      </c>
      <c r="AJ82" s="187">
        <v>0.14000000000000001</v>
      </c>
      <c r="AK82" s="187">
        <v>0.06</v>
      </c>
      <c r="AL82" s="187" t="s">
        <v>680</v>
      </c>
      <c r="AM82" s="187" t="s">
        <v>686</v>
      </c>
      <c r="AO82" s="189" t="s">
        <v>586</v>
      </c>
      <c r="AS82" s="200">
        <v>3.6</v>
      </c>
      <c r="AT82" s="202" t="s">
        <v>608</v>
      </c>
      <c r="AU82" s="187" t="s">
        <v>809</v>
      </c>
      <c r="AV82" s="200">
        <v>3.3</v>
      </c>
      <c r="AW82" s="190"/>
      <c r="AX82" s="202">
        <v>2.9000000000000001E-2</v>
      </c>
      <c r="AY82" s="214">
        <v>0.01</v>
      </c>
      <c r="BM82" s="198">
        <v>0.04</v>
      </c>
      <c r="BN82" s="195" t="s">
        <v>851</v>
      </c>
      <c r="BP82" s="196" t="s">
        <v>691</v>
      </c>
      <c r="BQ82" s="196" t="s">
        <v>695</v>
      </c>
      <c r="BR82" s="196" t="s">
        <v>726</v>
      </c>
      <c r="BS82" s="196">
        <v>5.0000000000000001E-4</v>
      </c>
      <c r="BT82" s="195" t="s">
        <v>692</v>
      </c>
      <c r="BU82" s="195" t="s">
        <v>714</v>
      </c>
      <c r="BV82" s="195" t="s">
        <v>691</v>
      </c>
      <c r="BW82" s="195" t="s">
        <v>714</v>
      </c>
      <c r="BX82" s="195" t="s">
        <v>714</v>
      </c>
      <c r="CB82" s="195" t="s">
        <v>293</v>
      </c>
    </row>
    <row r="83" spans="1:80">
      <c r="A83" s="35" t="s">
        <v>674</v>
      </c>
      <c r="B83" s="35" t="s">
        <v>910</v>
      </c>
      <c r="C83" s="209" t="s">
        <v>733</v>
      </c>
      <c r="D83" s="179">
        <v>0.36319444444444443</v>
      </c>
      <c r="H83" s="200">
        <v>17</v>
      </c>
      <c r="M83" s="183" t="s">
        <v>142</v>
      </c>
      <c r="P83" s="183" t="s">
        <v>677</v>
      </c>
      <c r="Q83" s="183" t="s">
        <v>106</v>
      </c>
      <c r="R83" s="183" t="s">
        <v>107</v>
      </c>
      <c r="S83" s="183" t="s">
        <v>114</v>
      </c>
      <c r="T83" s="183" t="s">
        <v>107</v>
      </c>
      <c r="U83" s="183" t="s">
        <v>110</v>
      </c>
      <c r="V83" s="183" t="s">
        <v>677</v>
      </c>
      <c r="Y83" s="200">
        <v>7.9</v>
      </c>
      <c r="Z83" s="201">
        <v>0.5</v>
      </c>
      <c r="AA83" s="200">
        <v>2.2999999999999998</v>
      </c>
      <c r="AB83" s="189">
        <v>1</v>
      </c>
      <c r="AC83" s="200">
        <v>9.5</v>
      </c>
      <c r="AH83" s="187" t="s">
        <v>611</v>
      </c>
      <c r="AI83" s="206">
        <v>1.0999999999999999E-2</v>
      </c>
      <c r="AJ83" s="187">
        <v>0.14000000000000001</v>
      </c>
      <c r="AK83" s="187">
        <v>0.06</v>
      </c>
      <c r="AL83" s="187" t="s">
        <v>680</v>
      </c>
      <c r="AM83" s="187" t="s">
        <v>686</v>
      </c>
      <c r="AO83" s="189" t="s">
        <v>208</v>
      </c>
      <c r="AS83" s="200">
        <v>3.6</v>
      </c>
      <c r="AT83" s="202" t="s">
        <v>794</v>
      </c>
      <c r="AU83" s="187" t="s">
        <v>769</v>
      </c>
      <c r="AV83" s="200">
        <v>3.3</v>
      </c>
      <c r="AW83" s="190" t="s">
        <v>681</v>
      </c>
      <c r="AX83" s="202">
        <v>2.9000000000000001E-2</v>
      </c>
      <c r="AY83" s="214">
        <v>0.01</v>
      </c>
      <c r="BM83" s="198">
        <v>0.04</v>
      </c>
      <c r="BN83" s="195" t="s">
        <v>692</v>
      </c>
      <c r="BP83" s="196" t="s">
        <v>694</v>
      </c>
      <c r="BQ83" s="196" t="s">
        <v>691</v>
      </c>
      <c r="BR83" s="196" t="s">
        <v>692</v>
      </c>
      <c r="BS83" s="196">
        <v>5.0000000000000001E-4</v>
      </c>
      <c r="BT83" s="195" t="s">
        <v>717</v>
      </c>
      <c r="BU83" s="195" t="s">
        <v>727</v>
      </c>
      <c r="BV83" s="195" t="s">
        <v>692</v>
      </c>
      <c r="BW83" s="195" t="s">
        <v>692</v>
      </c>
      <c r="BX83" s="195" t="s">
        <v>692</v>
      </c>
      <c r="CB83" s="195" t="s">
        <v>293</v>
      </c>
    </row>
    <row r="84" spans="1:80">
      <c r="A84" s="35" t="s">
        <v>674</v>
      </c>
      <c r="B84" s="35" t="s">
        <v>910</v>
      </c>
      <c r="C84" s="168" t="s">
        <v>735</v>
      </c>
      <c r="D84" s="179">
        <v>0.3611111111111111</v>
      </c>
      <c r="F84" s="216">
        <v>2.8000000000000001E-2</v>
      </c>
      <c r="H84" s="200">
        <v>7.5</v>
      </c>
      <c r="M84" s="183" t="s">
        <v>142</v>
      </c>
      <c r="P84" s="183" t="s">
        <v>677</v>
      </c>
      <c r="Q84" s="183" t="s">
        <v>106</v>
      </c>
      <c r="R84" s="183" t="s">
        <v>107</v>
      </c>
      <c r="S84" s="183" t="s">
        <v>114</v>
      </c>
      <c r="T84" s="183" t="s">
        <v>107</v>
      </c>
      <c r="U84" s="183" t="s">
        <v>110</v>
      </c>
      <c r="V84" s="183" t="s">
        <v>677</v>
      </c>
      <c r="Y84" s="200">
        <v>7.9</v>
      </c>
      <c r="Z84" s="201">
        <v>1.4</v>
      </c>
      <c r="AA84" s="200">
        <v>3.2</v>
      </c>
      <c r="AB84" s="189">
        <v>1</v>
      </c>
      <c r="AC84" s="200">
        <v>11.4</v>
      </c>
      <c r="AG84" s="202" t="s">
        <v>876</v>
      </c>
      <c r="AH84" s="187" t="s">
        <v>682</v>
      </c>
      <c r="AI84" s="206">
        <v>1.9E-2</v>
      </c>
      <c r="AJ84" s="187">
        <v>0.26</v>
      </c>
      <c r="AK84" s="187">
        <v>0.03</v>
      </c>
      <c r="AL84" s="187" t="s">
        <v>680</v>
      </c>
      <c r="AM84" s="187">
        <v>0.08</v>
      </c>
      <c r="AO84" s="189" t="s">
        <v>208</v>
      </c>
      <c r="AS84" s="200">
        <v>2</v>
      </c>
      <c r="AT84" s="202" t="s">
        <v>781</v>
      </c>
      <c r="AU84" s="187" t="s">
        <v>589</v>
      </c>
      <c r="AV84" s="200">
        <v>1.8</v>
      </c>
      <c r="AW84" s="190"/>
      <c r="AX84" s="202">
        <v>8.1000000000000003E-2</v>
      </c>
      <c r="AY84" s="202">
        <v>3.6999999999999998E-2</v>
      </c>
      <c r="BM84" s="198">
        <v>0.02</v>
      </c>
      <c r="BN84" s="195" t="s">
        <v>692</v>
      </c>
      <c r="BP84" s="196" t="s">
        <v>717</v>
      </c>
      <c r="BQ84" s="196" t="s">
        <v>692</v>
      </c>
      <c r="BR84" s="196" t="s">
        <v>726</v>
      </c>
      <c r="BS84" s="196" t="s">
        <v>692</v>
      </c>
      <c r="BT84" s="195" t="s">
        <v>727</v>
      </c>
      <c r="BU84" s="195" t="s">
        <v>695</v>
      </c>
      <c r="BV84" s="195" t="s">
        <v>703</v>
      </c>
      <c r="BW84" s="195" t="s">
        <v>691</v>
      </c>
      <c r="BX84" s="195" t="s">
        <v>692</v>
      </c>
      <c r="CB84" s="195" t="s">
        <v>293</v>
      </c>
    </row>
    <row r="85" spans="1:80">
      <c r="A85" s="35" t="s">
        <v>674</v>
      </c>
      <c r="B85" s="35" t="s">
        <v>910</v>
      </c>
      <c r="C85" s="168" t="s">
        <v>738</v>
      </c>
      <c r="D85" s="179">
        <v>0.36319444444444443</v>
      </c>
      <c r="H85" s="200">
        <v>6.5</v>
      </c>
      <c r="M85" s="183" t="s">
        <v>142</v>
      </c>
      <c r="P85" s="183" t="s">
        <v>677</v>
      </c>
      <c r="Q85" s="183" t="s">
        <v>106</v>
      </c>
      <c r="R85" s="183" t="s">
        <v>107</v>
      </c>
      <c r="S85" s="183" t="s">
        <v>114</v>
      </c>
      <c r="T85" s="183" t="s">
        <v>107</v>
      </c>
      <c r="U85" s="183" t="s">
        <v>110</v>
      </c>
      <c r="V85" s="183" t="s">
        <v>677</v>
      </c>
      <c r="Y85" s="200">
        <v>7.8</v>
      </c>
      <c r="Z85" s="201">
        <v>2.2000000000000002</v>
      </c>
      <c r="AA85" s="200">
        <v>4.4000000000000004</v>
      </c>
      <c r="AB85" s="189">
        <v>1</v>
      </c>
      <c r="AC85" s="200">
        <v>11.6</v>
      </c>
      <c r="AH85" s="187" t="s">
        <v>611</v>
      </c>
      <c r="AI85" s="206">
        <v>1.2E-2</v>
      </c>
      <c r="AJ85" s="187">
        <v>0.22</v>
      </c>
      <c r="AK85" s="187">
        <v>0.26</v>
      </c>
      <c r="AL85" s="187" t="s">
        <v>818</v>
      </c>
      <c r="AM85" s="187">
        <v>0.09</v>
      </c>
      <c r="AO85" s="189" t="s">
        <v>208</v>
      </c>
      <c r="AS85" s="200">
        <v>1.9</v>
      </c>
      <c r="AT85" s="202">
        <v>0.68</v>
      </c>
      <c r="AU85" s="187">
        <v>0.05</v>
      </c>
      <c r="AV85" s="200">
        <v>1</v>
      </c>
      <c r="AW85" s="190"/>
      <c r="AX85" s="202">
        <v>9.4E-2</v>
      </c>
      <c r="AY85" s="214">
        <v>0.04</v>
      </c>
      <c r="BC85" s="202"/>
      <c r="BL85" s="190" t="s">
        <v>720</v>
      </c>
      <c r="BN85" s="195" t="s">
        <v>692</v>
      </c>
      <c r="BP85" s="196" t="s">
        <v>692</v>
      </c>
      <c r="BQ85" s="196" t="s">
        <v>714</v>
      </c>
      <c r="BR85" s="196" t="s">
        <v>704</v>
      </c>
      <c r="BS85" s="196" t="s">
        <v>692</v>
      </c>
      <c r="BT85" s="195" t="s">
        <v>703</v>
      </c>
      <c r="BU85" s="195" t="s">
        <v>692</v>
      </c>
      <c r="BV85" s="195" t="s">
        <v>701</v>
      </c>
      <c r="BW85" s="195" t="s">
        <v>692</v>
      </c>
      <c r="BX85" s="195" t="s">
        <v>701</v>
      </c>
      <c r="CB85" s="195" t="s">
        <v>293</v>
      </c>
    </row>
    <row r="86" spans="1:80" s="51" customFormat="1">
      <c r="A86" s="51" t="s">
        <v>674</v>
      </c>
      <c r="B86" s="51" t="s">
        <v>910</v>
      </c>
      <c r="C86" s="211" t="s">
        <v>742</v>
      </c>
      <c r="D86" s="179">
        <v>0.3611111111111111</v>
      </c>
      <c r="E86" s="180"/>
      <c r="F86" s="181"/>
      <c r="G86" s="14"/>
      <c r="H86" s="200">
        <v>9.5</v>
      </c>
      <c r="M86" s="183" t="s">
        <v>142</v>
      </c>
      <c r="O86" s="14"/>
      <c r="P86" s="183" t="s">
        <v>677</v>
      </c>
      <c r="Q86" s="183" t="s">
        <v>106</v>
      </c>
      <c r="R86" s="183" t="s">
        <v>107</v>
      </c>
      <c r="S86" s="183" t="s">
        <v>114</v>
      </c>
      <c r="T86" s="183" t="s">
        <v>107</v>
      </c>
      <c r="U86" s="183" t="s">
        <v>110</v>
      </c>
      <c r="V86" s="183" t="s">
        <v>677</v>
      </c>
      <c r="Y86" s="200">
        <v>7.9</v>
      </c>
      <c r="Z86" s="201">
        <v>3</v>
      </c>
      <c r="AA86" s="200">
        <v>4.2</v>
      </c>
      <c r="AB86" s="189">
        <v>2</v>
      </c>
      <c r="AC86" s="200">
        <v>11</v>
      </c>
      <c r="AD86" s="181"/>
      <c r="AE86" s="186"/>
      <c r="AF86" s="181"/>
      <c r="AG86" s="181"/>
      <c r="AH86" s="187" t="s">
        <v>789</v>
      </c>
      <c r="AI86" s="206">
        <v>1.2999999999999999E-2</v>
      </c>
      <c r="AJ86" s="187">
        <v>0.28999999999999998</v>
      </c>
      <c r="AK86" s="187">
        <v>0.06</v>
      </c>
      <c r="AL86" s="187" t="s">
        <v>818</v>
      </c>
      <c r="AM86" s="187" t="s">
        <v>594</v>
      </c>
      <c r="AO86" s="189" t="s">
        <v>208</v>
      </c>
      <c r="AS86" s="200">
        <v>2.2000000000000002</v>
      </c>
      <c r="AT86" s="202" t="s">
        <v>927</v>
      </c>
      <c r="AU86" s="187" t="s">
        <v>589</v>
      </c>
      <c r="AV86" s="200">
        <v>1.6</v>
      </c>
      <c r="AW86" s="190"/>
      <c r="AX86" s="202">
        <v>6.2E-2</v>
      </c>
      <c r="AY86" s="202">
        <v>1.6E-2</v>
      </c>
      <c r="BA86" s="14"/>
      <c r="BB86" s="181"/>
      <c r="BE86" s="186"/>
      <c r="BF86" s="181"/>
      <c r="BG86" s="192"/>
      <c r="BH86" s="192"/>
      <c r="BI86" s="14"/>
      <c r="BL86" s="193"/>
      <c r="BM86" s="198">
        <v>0.03</v>
      </c>
      <c r="BN86" s="195" t="s">
        <v>692</v>
      </c>
      <c r="BP86" s="196" t="s">
        <v>692</v>
      </c>
      <c r="BQ86" s="196" t="s">
        <v>692</v>
      </c>
      <c r="BR86" s="196" t="s">
        <v>703</v>
      </c>
      <c r="BS86" s="196" t="s">
        <v>717</v>
      </c>
      <c r="BT86" s="195" t="s">
        <v>692</v>
      </c>
      <c r="BU86" s="195" t="s">
        <v>692</v>
      </c>
      <c r="BV86" s="195" t="s">
        <v>714</v>
      </c>
      <c r="BW86" s="195" t="s">
        <v>714</v>
      </c>
      <c r="BX86" s="195" t="s">
        <v>691</v>
      </c>
      <c r="CB86" s="195" t="s">
        <v>293</v>
      </c>
    </row>
    <row r="87" spans="1:80">
      <c r="A87" s="35" t="s">
        <v>674</v>
      </c>
      <c r="B87" s="13" t="s">
        <v>928</v>
      </c>
      <c r="C87" s="178">
        <v>42838</v>
      </c>
      <c r="D87" s="179" t="s">
        <v>929</v>
      </c>
      <c r="H87" s="182">
        <v>16.5</v>
      </c>
      <c r="M87" s="183" t="s">
        <v>142</v>
      </c>
      <c r="P87" s="183" t="s">
        <v>677</v>
      </c>
      <c r="Q87" s="183" t="s">
        <v>777</v>
      </c>
      <c r="R87" s="183" t="s">
        <v>681</v>
      </c>
      <c r="S87" s="183" t="s">
        <v>818</v>
      </c>
      <c r="T87" s="183" t="s">
        <v>681</v>
      </c>
      <c r="U87" s="183" t="s">
        <v>748</v>
      </c>
      <c r="V87" s="183" t="s">
        <v>677</v>
      </c>
      <c r="Y87" s="182">
        <v>7.9</v>
      </c>
      <c r="Z87" s="184">
        <v>5.3</v>
      </c>
      <c r="AA87" s="185">
        <v>12</v>
      </c>
      <c r="AB87" s="185">
        <v>2</v>
      </c>
      <c r="AC87" s="182">
        <v>10</v>
      </c>
      <c r="AH87" s="187" t="s">
        <v>789</v>
      </c>
      <c r="AI87" s="188">
        <v>3.1E-2</v>
      </c>
      <c r="AJ87" s="187" t="s">
        <v>803</v>
      </c>
      <c r="AK87" s="187" t="s">
        <v>829</v>
      </c>
      <c r="AL87" s="187" t="s">
        <v>833</v>
      </c>
      <c r="AM87" s="187" t="s">
        <v>930</v>
      </c>
      <c r="AO87" s="189" t="s">
        <v>931</v>
      </c>
      <c r="AS87" s="182">
        <v>6.9</v>
      </c>
      <c r="AT87" s="189" t="s">
        <v>932</v>
      </c>
      <c r="AU87" s="187" t="s">
        <v>862</v>
      </c>
      <c r="AV87" s="182">
        <v>3.5</v>
      </c>
      <c r="AW87" s="190"/>
      <c r="AX87" s="220">
        <v>1</v>
      </c>
      <c r="AY87" s="189" t="s">
        <v>932</v>
      </c>
      <c r="BN87" s="195" t="s">
        <v>694</v>
      </c>
      <c r="BP87" s="196" t="s">
        <v>691</v>
      </c>
      <c r="BQ87" s="196" t="s">
        <v>692</v>
      </c>
      <c r="BR87" s="196" t="s">
        <v>717</v>
      </c>
      <c r="BS87" s="196" t="s">
        <v>933</v>
      </c>
      <c r="BT87" s="195" t="s">
        <v>103</v>
      </c>
      <c r="BU87" s="195" t="s">
        <v>704</v>
      </c>
      <c r="BV87" s="195" t="s">
        <v>704</v>
      </c>
      <c r="BW87" s="195" t="s">
        <v>703</v>
      </c>
      <c r="BX87" s="195" t="s">
        <v>695</v>
      </c>
      <c r="CB87" s="195" t="s">
        <v>934</v>
      </c>
    </row>
    <row r="88" spans="1:80">
      <c r="A88" s="35" t="s">
        <v>674</v>
      </c>
      <c r="B88" s="35" t="s">
        <v>928</v>
      </c>
      <c r="C88" s="178">
        <v>42866</v>
      </c>
      <c r="D88" s="179" t="s">
        <v>935</v>
      </c>
      <c r="H88" s="182">
        <v>22</v>
      </c>
      <c r="M88" s="183" t="s">
        <v>142</v>
      </c>
      <c r="P88" s="183" t="s">
        <v>677</v>
      </c>
      <c r="Q88" s="183" t="s">
        <v>106</v>
      </c>
      <c r="R88" s="183" t="s">
        <v>107</v>
      </c>
      <c r="S88" s="183" t="s">
        <v>114</v>
      </c>
      <c r="T88" s="183" t="s">
        <v>107</v>
      </c>
      <c r="U88" s="183" t="s">
        <v>110</v>
      </c>
      <c r="V88" s="183" t="s">
        <v>677</v>
      </c>
      <c r="Y88" s="182">
        <v>8.1999999999999993</v>
      </c>
      <c r="Z88" s="184">
        <v>4.0999999999999996</v>
      </c>
      <c r="AA88" s="185">
        <v>16</v>
      </c>
      <c r="AB88" s="189" t="s">
        <v>467</v>
      </c>
      <c r="AC88" s="182">
        <v>10.3</v>
      </c>
      <c r="AH88" s="187" t="s">
        <v>715</v>
      </c>
      <c r="AI88" s="188">
        <v>2.8000000000000001E-2</v>
      </c>
      <c r="AJ88" s="197">
        <v>7.0000000000000007E-2</v>
      </c>
      <c r="AK88" s="187" t="s">
        <v>715</v>
      </c>
      <c r="AL88" s="187" t="s">
        <v>680</v>
      </c>
      <c r="AM88" s="197">
        <v>0.4</v>
      </c>
      <c r="AO88" s="189" t="s">
        <v>936</v>
      </c>
      <c r="AS88" s="182">
        <v>5</v>
      </c>
      <c r="AT88" s="189" t="s">
        <v>689</v>
      </c>
      <c r="AU88" s="197">
        <v>0.24</v>
      </c>
      <c r="AV88" s="182">
        <v>3.7</v>
      </c>
      <c r="AW88" s="190"/>
      <c r="AX88" s="220">
        <v>1</v>
      </c>
      <c r="AY88" s="197">
        <v>0.75</v>
      </c>
      <c r="BM88" s="205">
        <v>0.06</v>
      </c>
      <c r="BN88" s="195" t="s">
        <v>727</v>
      </c>
      <c r="BP88" s="196" t="s">
        <v>937</v>
      </c>
      <c r="BQ88" s="196" t="s">
        <v>703</v>
      </c>
      <c r="BR88" s="196" t="s">
        <v>103</v>
      </c>
      <c r="BS88" s="196" t="s">
        <v>938</v>
      </c>
      <c r="BT88" s="195" t="s">
        <v>103</v>
      </c>
      <c r="BU88" s="195" t="s">
        <v>692</v>
      </c>
      <c r="BV88" s="195" t="s">
        <v>714</v>
      </c>
      <c r="BW88" s="195" t="s">
        <v>692</v>
      </c>
      <c r="BX88" s="195" t="s">
        <v>726</v>
      </c>
      <c r="CB88" s="195" t="s">
        <v>696</v>
      </c>
    </row>
    <row r="89" spans="1:80">
      <c r="A89" s="35" t="s">
        <v>674</v>
      </c>
      <c r="B89" s="35" t="s">
        <v>928</v>
      </c>
      <c r="C89" s="178">
        <v>42893</v>
      </c>
      <c r="D89" s="179" t="s">
        <v>939</v>
      </c>
      <c r="H89" s="182">
        <v>21.5</v>
      </c>
      <c r="M89" s="183" t="s">
        <v>142</v>
      </c>
      <c r="P89" s="183" t="s">
        <v>677</v>
      </c>
      <c r="Q89" s="183" t="s">
        <v>106</v>
      </c>
      <c r="R89" s="183" t="s">
        <v>107</v>
      </c>
      <c r="S89" s="183" t="s">
        <v>114</v>
      </c>
      <c r="T89" s="183" t="s">
        <v>107</v>
      </c>
      <c r="U89" s="183" t="s">
        <v>110</v>
      </c>
      <c r="V89" s="183" t="s">
        <v>677</v>
      </c>
      <c r="Y89" s="182">
        <v>8.9</v>
      </c>
      <c r="Z89" s="184">
        <v>3.6</v>
      </c>
      <c r="AA89" s="185">
        <v>13</v>
      </c>
      <c r="AB89" s="189">
        <v>18</v>
      </c>
      <c r="AC89" s="182">
        <v>13</v>
      </c>
      <c r="AH89" s="187" t="s">
        <v>715</v>
      </c>
      <c r="AI89" s="188">
        <v>1.0999999999999999E-2</v>
      </c>
      <c r="AJ89" s="187" t="s">
        <v>940</v>
      </c>
      <c r="AK89" s="187" t="s">
        <v>715</v>
      </c>
      <c r="AL89" s="187" t="s">
        <v>773</v>
      </c>
      <c r="AM89" s="197">
        <v>0.22</v>
      </c>
      <c r="AO89" s="189" t="s">
        <v>729</v>
      </c>
      <c r="AS89" s="182">
        <v>3.6</v>
      </c>
      <c r="AT89" s="189" t="s">
        <v>794</v>
      </c>
      <c r="AU89" s="187" t="s">
        <v>941</v>
      </c>
      <c r="AV89" s="182">
        <v>2.6</v>
      </c>
      <c r="AW89" s="190" t="s">
        <v>923</v>
      </c>
      <c r="AX89" s="217">
        <v>0.56999999999999995</v>
      </c>
      <c r="AY89" s="197">
        <v>0.45</v>
      </c>
      <c r="BN89" s="195" t="s">
        <v>701</v>
      </c>
      <c r="BP89" s="196" t="s">
        <v>692</v>
      </c>
      <c r="BQ89" s="196" t="s">
        <v>714</v>
      </c>
      <c r="BR89" s="196" t="s">
        <v>103</v>
      </c>
      <c r="BS89" s="196" t="s">
        <v>942</v>
      </c>
      <c r="BT89" s="195" t="s">
        <v>103</v>
      </c>
      <c r="BU89" s="195" t="s">
        <v>701</v>
      </c>
      <c r="BV89" s="195" t="s">
        <v>727</v>
      </c>
      <c r="BW89" s="195" t="s">
        <v>714</v>
      </c>
      <c r="BX89" s="195" t="s">
        <v>717</v>
      </c>
      <c r="CB89" s="195" t="s">
        <v>797</v>
      </c>
    </row>
    <row r="90" spans="1:80">
      <c r="A90" s="35" t="s">
        <v>674</v>
      </c>
      <c r="B90" s="35" t="s">
        <v>928</v>
      </c>
      <c r="C90" s="199">
        <v>42922</v>
      </c>
      <c r="D90" s="179">
        <v>0.44097222222222227</v>
      </c>
      <c r="H90" s="182">
        <v>25.5</v>
      </c>
      <c r="M90" s="183" t="s">
        <v>142</v>
      </c>
      <c r="P90" s="183" t="s">
        <v>677</v>
      </c>
      <c r="Q90" s="183" t="s">
        <v>106</v>
      </c>
      <c r="R90" s="183" t="s">
        <v>107</v>
      </c>
      <c r="S90" s="183" t="s">
        <v>114</v>
      </c>
      <c r="T90" s="183" t="s">
        <v>107</v>
      </c>
      <c r="U90" s="183" t="s">
        <v>110</v>
      </c>
      <c r="V90" s="183" t="s">
        <v>677</v>
      </c>
      <c r="Y90" s="200">
        <v>8</v>
      </c>
      <c r="Z90" s="201">
        <v>3.8</v>
      </c>
      <c r="AA90" s="221">
        <v>7.5</v>
      </c>
      <c r="AB90" s="189">
        <v>2</v>
      </c>
      <c r="AC90" s="182">
        <v>8.4</v>
      </c>
      <c r="AG90" s="202" t="s">
        <v>614</v>
      </c>
      <c r="AH90" s="187" t="s">
        <v>611</v>
      </c>
      <c r="AI90" s="188">
        <v>1.2999999999999999E-2</v>
      </c>
      <c r="AJ90" s="197">
        <v>0.06</v>
      </c>
      <c r="AK90" s="187" t="s">
        <v>715</v>
      </c>
      <c r="AL90" s="187" t="s">
        <v>802</v>
      </c>
      <c r="AM90" s="197">
        <v>0.42</v>
      </c>
      <c r="AO90" s="189" t="s">
        <v>716</v>
      </c>
      <c r="AS90" s="182">
        <v>4.3</v>
      </c>
      <c r="AT90" s="202">
        <v>0.62</v>
      </c>
      <c r="AU90" s="187">
        <v>0.23</v>
      </c>
      <c r="AV90" s="203">
        <v>3.1</v>
      </c>
      <c r="AW90" s="190"/>
      <c r="AX90" s="204">
        <v>0.93</v>
      </c>
      <c r="AY90" s="204">
        <v>0.79</v>
      </c>
      <c r="BM90" s="205">
        <v>0.05</v>
      </c>
      <c r="BN90" s="195" t="s">
        <v>692</v>
      </c>
      <c r="BP90" s="196" t="s">
        <v>692</v>
      </c>
      <c r="BQ90" s="196" t="s">
        <v>695</v>
      </c>
      <c r="BR90" s="196" t="s">
        <v>714</v>
      </c>
      <c r="BS90" s="196">
        <v>4.0000000000000002E-4</v>
      </c>
      <c r="BT90" s="195" t="s">
        <v>103</v>
      </c>
      <c r="BU90" s="195" t="s">
        <v>701</v>
      </c>
      <c r="BV90" s="195" t="s">
        <v>691</v>
      </c>
      <c r="BW90" s="195" t="s">
        <v>692</v>
      </c>
      <c r="BX90" s="195" t="s">
        <v>703</v>
      </c>
      <c r="BY90" s="202" t="s">
        <v>718</v>
      </c>
      <c r="BZ90" s="202" t="s">
        <v>777</v>
      </c>
      <c r="CA90" s="202" t="s">
        <v>788</v>
      </c>
      <c r="CB90" s="195" t="s">
        <v>293</v>
      </c>
    </row>
    <row r="91" spans="1:80">
      <c r="A91" s="35" t="s">
        <v>674</v>
      </c>
      <c r="B91" s="35" t="s">
        <v>928</v>
      </c>
      <c r="C91" s="199">
        <v>42950</v>
      </c>
      <c r="D91" s="179">
        <v>0.43541666666666662</v>
      </c>
      <c r="H91" s="200">
        <v>24.5</v>
      </c>
      <c r="M91" s="183" t="s">
        <v>142</v>
      </c>
      <c r="P91" s="183" t="s">
        <v>677</v>
      </c>
      <c r="Q91" s="183" t="s">
        <v>106</v>
      </c>
      <c r="R91" s="183" t="s">
        <v>107</v>
      </c>
      <c r="S91" s="183" t="s">
        <v>114</v>
      </c>
      <c r="T91" s="183" t="s">
        <v>107</v>
      </c>
      <c r="U91" s="183" t="s">
        <v>110</v>
      </c>
      <c r="V91" s="183" t="s">
        <v>677</v>
      </c>
      <c r="Y91" s="200">
        <v>7.9</v>
      </c>
      <c r="Z91" s="201">
        <v>1.3</v>
      </c>
      <c r="AA91" s="200">
        <v>7</v>
      </c>
      <c r="AB91" s="189">
        <v>1</v>
      </c>
      <c r="AC91" s="200">
        <v>9.1999999999999993</v>
      </c>
      <c r="AH91" s="187" t="s">
        <v>739</v>
      </c>
      <c r="AI91" s="206">
        <v>0.01</v>
      </c>
      <c r="AJ91" s="187">
        <v>0.06</v>
      </c>
      <c r="AK91" s="187">
        <v>0.01</v>
      </c>
      <c r="AL91" s="187" t="s">
        <v>721</v>
      </c>
      <c r="AM91" s="187">
        <v>0.24</v>
      </c>
      <c r="AO91" s="189" t="s">
        <v>716</v>
      </c>
      <c r="AS91" s="200">
        <v>4</v>
      </c>
      <c r="AT91" s="202">
        <v>0.24</v>
      </c>
      <c r="AU91" s="187" t="s">
        <v>809</v>
      </c>
      <c r="AV91" s="200">
        <v>3.5</v>
      </c>
      <c r="AW91" s="190"/>
      <c r="AX91" s="202">
        <v>0.51</v>
      </c>
      <c r="AY91" s="202">
        <v>0.49</v>
      </c>
      <c r="BC91" s="202">
        <v>0.05</v>
      </c>
      <c r="BL91" s="190" t="s">
        <v>943</v>
      </c>
      <c r="BN91" s="195" t="s">
        <v>692</v>
      </c>
      <c r="BP91" s="196" t="s">
        <v>714</v>
      </c>
      <c r="BQ91" s="196" t="s">
        <v>692</v>
      </c>
      <c r="BR91" s="196" t="s">
        <v>695</v>
      </c>
      <c r="BS91" s="196">
        <v>2.9999999999999997E-4</v>
      </c>
      <c r="BT91" s="195" t="s">
        <v>691</v>
      </c>
      <c r="BU91" s="195" t="s">
        <v>694</v>
      </c>
      <c r="BV91" s="195" t="s">
        <v>692</v>
      </c>
      <c r="BW91" s="195" t="s">
        <v>692</v>
      </c>
      <c r="BX91" s="195" t="s">
        <v>701</v>
      </c>
      <c r="CB91" s="195" t="s">
        <v>293</v>
      </c>
    </row>
    <row r="92" spans="1:80">
      <c r="A92" s="35" t="s">
        <v>674</v>
      </c>
      <c r="B92" s="35" t="s">
        <v>928</v>
      </c>
      <c r="C92" s="199">
        <v>42984</v>
      </c>
      <c r="D92" s="179">
        <v>0.43402777777777773</v>
      </c>
      <c r="F92" s="202"/>
      <c r="H92" s="200">
        <v>23.5</v>
      </c>
      <c r="M92" s="183" t="s">
        <v>142</v>
      </c>
      <c r="P92" s="183" t="s">
        <v>677</v>
      </c>
      <c r="Q92" s="183" t="s">
        <v>106</v>
      </c>
      <c r="R92" s="183" t="s">
        <v>107</v>
      </c>
      <c r="S92" s="183" t="s">
        <v>114</v>
      </c>
      <c r="T92" s="183" t="s">
        <v>107</v>
      </c>
      <c r="U92" s="183" t="s">
        <v>110</v>
      </c>
      <c r="V92" s="183" t="s">
        <v>677</v>
      </c>
      <c r="Y92" s="200">
        <v>7.7</v>
      </c>
      <c r="Z92" s="201">
        <v>2.5</v>
      </c>
      <c r="AA92" s="189">
        <v>22</v>
      </c>
      <c r="AB92" s="189">
        <v>1</v>
      </c>
      <c r="AC92" s="200">
        <v>8.1999999999999993</v>
      </c>
      <c r="AH92" s="187" t="s">
        <v>707</v>
      </c>
      <c r="AI92" s="206">
        <v>1.7999999999999999E-2</v>
      </c>
      <c r="AJ92" s="187">
        <v>0.04</v>
      </c>
      <c r="AK92" s="187" t="s">
        <v>739</v>
      </c>
      <c r="AL92" s="187" t="s">
        <v>680</v>
      </c>
      <c r="AM92" s="187">
        <v>0.37</v>
      </c>
      <c r="AO92" s="189" t="s">
        <v>723</v>
      </c>
      <c r="AS92" s="200">
        <v>3.8</v>
      </c>
      <c r="AT92" s="212">
        <v>0.1</v>
      </c>
      <c r="AU92" s="187">
        <v>0.05</v>
      </c>
      <c r="AV92" s="200">
        <v>2.9</v>
      </c>
      <c r="AW92" s="190"/>
      <c r="AX92" s="212">
        <v>0.75</v>
      </c>
      <c r="AY92" s="202">
        <v>0.62</v>
      </c>
      <c r="BN92" s="195" t="s">
        <v>692</v>
      </c>
      <c r="BP92" s="196" t="s">
        <v>691</v>
      </c>
      <c r="BQ92" s="196" t="s">
        <v>704</v>
      </c>
      <c r="BR92" s="196" t="s">
        <v>692</v>
      </c>
      <c r="BS92" s="196">
        <v>2.9999999999999997E-4</v>
      </c>
      <c r="BT92" s="195" t="s">
        <v>692</v>
      </c>
      <c r="BU92" s="195" t="s">
        <v>701</v>
      </c>
      <c r="BV92" s="195" t="s">
        <v>701</v>
      </c>
      <c r="BW92" s="195" t="s">
        <v>692</v>
      </c>
      <c r="BX92" s="195" t="s">
        <v>714</v>
      </c>
      <c r="CB92" s="195" t="s">
        <v>293</v>
      </c>
    </row>
    <row r="93" spans="1:80">
      <c r="A93" s="35" t="s">
        <v>674</v>
      </c>
      <c r="B93" s="35" t="s">
        <v>928</v>
      </c>
      <c r="C93" s="207" t="s">
        <v>730</v>
      </c>
      <c r="D93" s="179">
        <v>0.43611111111111112</v>
      </c>
      <c r="H93" s="200">
        <v>21</v>
      </c>
      <c r="M93" s="183" t="s">
        <v>142</v>
      </c>
      <c r="P93" s="183" t="s">
        <v>677</v>
      </c>
      <c r="Q93" s="183" t="s">
        <v>106</v>
      </c>
      <c r="R93" s="183" t="s">
        <v>107</v>
      </c>
      <c r="S93" s="183" t="s">
        <v>114</v>
      </c>
      <c r="T93" s="183" t="s">
        <v>107</v>
      </c>
      <c r="U93" s="183" t="s">
        <v>110</v>
      </c>
      <c r="V93" s="183" t="s">
        <v>677</v>
      </c>
      <c r="W93" s="183"/>
      <c r="X93" s="183"/>
      <c r="Y93" s="200">
        <v>8.3000000000000007</v>
      </c>
      <c r="Z93" s="201">
        <v>1.7</v>
      </c>
      <c r="AA93" s="200">
        <v>7.7</v>
      </c>
      <c r="AB93" s="189" t="s">
        <v>786</v>
      </c>
      <c r="AC93" s="200">
        <v>11.6</v>
      </c>
      <c r="AD93" s="181"/>
      <c r="AE93" s="186"/>
      <c r="AF93" s="181"/>
      <c r="AG93" s="181"/>
      <c r="AH93" s="187" t="s">
        <v>739</v>
      </c>
      <c r="AI93" s="206">
        <v>6.0000000000000001E-3</v>
      </c>
      <c r="AJ93" s="187">
        <v>0.04</v>
      </c>
      <c r="AK93" s="187" t="s">
        <v>611</v>
      </c>
      <c r="AL93" s="187" t="s">
        <v>732</v>
      </c>
      <c r="AM93" s="187">
        <v>0.37</v>
      </c>
      <c r="AN93" s="51"/>
      <c r="AO93" s="189" t="s">
        <v>586</v>
      </c>
      <c r="AP93" s="51"/>
      <c r="AQ93" s="51"/>
      <c r="AR93" s="51"/>
      <c r="AS93" s="200">
        <v>5.5</v>
      </c>
      <c r="AT93" s="202">
        <v>0.42</v>
      </c>
      <c r="AU93" s="187">
        <v>0.28000000000000003</v>
      </c>
      <c r="AV93" s="200">
        <v>4.4000000000000004</v>
      </c>
      <c r="AW93" s="190"/>
      <c r="AX93" s="212">
        <v>0.52</v>
      </c>
      <c r="AY93" s="202">
        <v>0.42</v>
      </c>
      <c r="AZ93" s="51"/>
      <c r="BA93" s="14"/>
      <c r="BB93" s="181"/>
      <c r="BC93" s="51"/>
      <c r="BD93" s="51"/>
      <c r="BE93" s="186"/>
      <c r="BF93" s="181"/>
      <c r="BG93" s="192"/>
      <c r="BH93" s="192"/>
      <c r="BI93" s="14"/>
      <c r="BJ93" s="51"/>
      <c r="BK93" s="51"/>
      <c r="BN93" s="195" t="s">
        <v>692</v>
      </c>
      <c r="BO93" s="51"/>
      <c r="BP93" s="196" t="s">
        <v>851</v>
      </c>
      <c r="BQ93" s="196" t="s">
        <v>692</v>
      </c>
      <c r="BR93" s="196" t="s">
        <v>692</v>
      </c>
      <c r="BS93" s="196">
        <v>2.0000000000000001E-4</v>
      </c>
      <c r="BT93" s="195" t="s">
        <v>695</v>
      </c>
      <c r="BU93" s="195" t="s">
        <v>703</v>
      </c>
      <c r="BV93" s="195" t="s">
        <v>691</v>
      </c>
      <c r="BW93" s="195" t="s">
        <v>691</v>
      </c>
      <c r="BX93" s="195" t="s">
        <v>726</v>
      </c>
      <c r="CB93" s="195" t="s">
        <v>293</v>
      </c>
    </row>
    <row r="94" spans="1:80">
      <c r="A94" s="35" t="s">
        <v>674</v>
      </c>
      <c r="B94" s="35" t="s">
        <v>928</v>
      </c>
      <c r="C94" s="208" t="s">
        <v>731</v>
      </c>
      <c r="D94" s="179">
        <v>0.42708333333333331</v>
      </c>
      <c r="H94" s="200">
        <v>18.5</v>
      </c>
      <c r="M94" s="183" t="s">
        <v>142</v>
      </c>
      <c r="P94" s="183" t="s">
        <v>677</v>
      </c>
      <c r="Q94" s="183" t="s">
        <v>106</v>
      </c>
      <c r="R94" s="183" t="s">
        <v>107</v>
      </c>
      <c r="S94" s="183" t="s">
        <v>114</v>
      </c>
      <c r="T94" s="183" t="s">
        <v>107</v>
      </c>
      <c r="U94" s="183" t="s">
        <v>110</v>
      </c>
      <c r="V94" s="183" t="s">
        <v>677</v>
      </c>
      <c r="Y94" s="200">
        <v>7.6</v>
      </c>
      <c r="Z94" s="201">
        <v>1.3</v>
      </c>
      <c r="AA94" s="200">
        <v>3.7</v>
      </c>
      <c r="AB94" s="189">
        <v>5</v>
      </c>
      <c r="AC94" s="200">
        <v>9.6999999999999993</v>
      </c>
      <c r="AH94" s="187" t="s">
        <v>804</v>
      </c>
      <c r="AI94" s="206">
        <v>8.0000000000000002E-3</v>
      </c>
      <c r="AJ94" s="187">
        <v>0.05</v>
      </c>
      <c r="AK94" s="187">
        <v>0.02</v>
      </c>
      <c r="AL94" s="187" t="s">
        <v>833</v>
      </c>
      <c r="AM94" s="187">
        <v>0.12</v>
      </c>
      <c r="AO94" s="206">
        <v>8.9999999999999993E-3</v>
      </c>
      <c r="AS94" s="200">
        <v>6.3</v>
      </c>
      <c r="AT94" s="202">
        <v>0.27</v>
      </c>
      <c r="AU94" s="187">
        <v>0.06</v>
      </c>
      <c r="AV94" s="200">
        <v>5.9</v>
      </c>
      <c r="AW94" s="190"/>
      <c r="AX94" s="212">
        <v>0.26</v>
      </c>
      <c r="AY94" s="212">
        <v>0.23</v>
      </c>
      <c r="BM94" s="198">
        <v>0.02</v>
      </c>
      <c r="BN94" s="195" t="s">
        <v>701</v>
      </c>
      <c r="BP94" s="196" t="s">
        <v>691</v>
      </c>
      <c r="BQ94" s="196" t="s">
        <v>717</v>
      </c>
      <c r="BR94" s="196" t="s">
        <v>694</v>
      </c>
      <c r="BS94" s="196" t="s">
        <v>692</v>
      </c>
      <c r="BT94" s="195" t="s">
        <v>692</v>
      </c>
      <c r="BU94" s="195" t="s">
        <v>692</v>
      </c>
      <c r="BV94" s="195" t="s">
        <v>692</v>
      </c>
      <c r="BW94" s="195" t="s">
        <v>717</v>
      </c>
      <c r="BX94" s="195" t="s">
        <v>714</v>
      </c>
      <c r="CB94" s="195" t="s">
        <v>293</v>
      </c>
    </row>
    <row r="95" spans="1:80">
      <c r="A95" s="35" t="s">
        <v>674</v>
      </c>
      <c r="B95" s="35" t="s">
        <v>928</v>
      </c>
      <c r="C95" s="209" t="s">
        <v>845</v>
      </c>
      <c r="D95" s="179">
        <v>0.43611111111111112</v>
      </c>
      <c r="H95" s="200">
        <v>18.5</v>
      </c>
      <c r="M95" s="183" t="s">
        <v>142</v>
      </c>
      <c r="P95" s="183" t="s">
        <v>677</v>
      </c>
      <c r="Q95" s="183" t="s">
        <v>106</v>
      </c>
      <c r="R95" s="183" t="s">
        <v>107</v>
      </c>
      <c r="S95" s="183" t="s">
        <v>114</v>
      </c>
      <c r="T95" s="183" t="s">
        <v>107</v>
      </c>
      <c r="U95" s="183" t="s">
        <v>110</v>
      </c>
      <c r="V95" s="183" t="s">
        <v>677</v>
      </c>
      <c r="Y95" s="200">
        <v>7.6</v>
      </c>
      <c r="Z95" s="201">
        <v>1.3</v>
      </c>
      <c r="AA95" s="200">
        <v>3.7</v>
      </c>
      <c r="AB95" s="189">
        <v>5</v>
      </c>
      <c r="AC95" s="200">
        <v>9.6999999999999993</v>
      </c>
      <c r="AH95" s="187" t="s">
        <v>734</v>
      </c>
      <c r="AI95" s="206">
        <v>8.0000000000000002E-3</v>
      </c>
      <c r="AJ95" s="187">
        <v>0.05</v>
      </c>
      <c r="AK95" s="187">
        <v>0.02</v>
      </c>
      <c r="AL95" s="187" t="s">
        <v>784</v>
      </c>
      <c r="AM95" s="187">
        <v>0.12</v>
      </c>
      <c r="AO95" s="189" t="s">
        <v>782</v>
      </c>
      <c r="AS95" s="200">
        <v>6.3</v>
      </c>
      <c r="AT95" s="202">
        <v>0.27</v>
      </c>
      <c r="AU95" s="187">
        <v>0.06</v>
      </c>
      <c r="AV95" s="200">
        <v>5.9</v>
      </c>
      <c r="AW95" s="190" t="s">
        <v>681</v>
      </c>
      <c r="AX95" s="212">
        <v>0.26</v>
      </c>
      <c r="AY95" s="212">
        <v>0.23</v>
      </c>
      <c r="BM95" s="198">
        <v>0.02</v>
      </c>
      <c r="BN95" s="195" t="s">
        <v>714</v>
      </c>
      <c r="BP95" s="196" t="s">
        <v>691</v>
      </c>
      <c r="BQ95" s="196" t="s">
        <v>714</v>
      </c>
      <c r="BR95" s="196" t="s">
        <v>714</v>
      </c>
      <c r="BS95" s="196" t="s">
        <v>695</v>
      </c>
      <c r="BT95" s="195" t="s">
        <v>692</v>
      </c>
      <c r="BU95" s="195" t="s">
        <v>714</v>
      </c>
      <c r="BV95" s="195" t="s">
        <v>717</v>
      </c>
      <c r="BW95" s="195" t="s">
        <v>692</v>
      </c>
      <c r="BX95" s="195" t="s">
        <v>726</v>
      </c>
      <c r="CB95" s="195" t="s">
        <v>293</v>
      </c>
    </row>
    <row r="96" spans="1:80">
      <c r="A96" s="35" t="s">
        <v>674</v>
      </c>
      <c r="B96" s="35" t="s">
        <v>928</v>
      </c>
      <c r="C96" s="168" t="s">
        <v>735</v>
      </c>
      <c r="D96" s="179">
        <v>0.43055555555555558</v>
      </c>
      <c r="F96" s="202"/>
      <c r="H96" s="200">
        <v>11.5</v>
      </c>
      <c r="M96" s="183" t="s">
        <v>142</v>
      </c>
      <c r="P96" s="183" t="s">
        <v>677</v>
      </c>
      <c r="Q96" s="183" t="s">
        <v>106</v>
      </c>
      <c r="R96" s="183" t="s">
        <v>107</v>
      </c>
      <c r="S96" s="183" t="s">
        <v>114</v>
      </c>
      <c r="T96" s="183" t="s">
        <v>107</v>
      </c>
      <c r="U96" s="183" t="s">
        <v>110</v>
      </c>
      <c r="V96" s="183" t="s">
        <v>677</v>
      </c>
      <c r="Y96" s="200">
        <v>7.5</v>
      </c>
      <c r="Z96" s="201">
        <v>2.9</v>
      </c>
      <c r="AA96" s="189">
        <v>32</v>
      </c>
      <c r="AB96" s="189" t="s">
        <v>944</v>
      </c>
      <c r="AC96" s="200">
        <v>9.8000000000000007</v>
      </c>
      <c r="AG96" s="202" t="s">
        <v>944</v>
      </c>
      <c r="AH96" s="187" t="s">
        <v>682</v>
      </c>
      <c r="AI96" s="206">
        <v>3.3000000000000002E-2</v>
      </c>
      <c r="AJ96" s="187">
        <v>0.08</v>
      </c>
      <c r="AK96" s="187">
        <v>0.01</v>
      </c>
      <c r="AL96" s="187" t="s">
        <v>721</v>
      </c>
      <c r="AM96" s="187">
        <v>0.28000000000000003</v>
      </c>
      <c r="AO96" s="189" t="s">
        <v>716</v>
      </c>
      <c r="AS96" s="200">
        <v>4.9000000000000004</v>
      </c>
      <c r="AT96" s="202">
        <v>0.45</v>
      </c>
      <c r="AU96" s="187">
        <v>0.09</v>
      </c>
      <c r="AV96" s="200">
        <v>4.2</v>
      </c>
      <c r="AW96" s="190"/>
      <c r="AX96" s="202">
        <v>0.91</v>
      </c>
      <c r="AY96" s="202">
        <v>0.76</v>
      </c>
      <c r="BM96" s="198">
        <v>0.02</v>
      </c>
      <c r="BN96" s="195" t="s">
        <v>717</v>
      </c>
      <c r="BP96" s="196" t="s">
        <v>727</v>
      </c>
      <c r="BQ96" s="196" t="s">
        <v>692</v>
      </c>
      <c r="BR96" s="196" t="s">
        <v>692</v>
      </c>
      <c r="BS96" s="196">
        <v>2.9999999999999997E-4</v>
      </c>
      <c r="BT96" s="195" t="s">
        <v>692</v>
      </c>
      <c r="BU96" s="195" t="s">
        <v>701</v>
      </c>
      <c r="BV96" s="195" t="s">
        <v>717</v>
      </c>
      <c r="BW96" s="195" t="s">
        <v>727</v>
      </c>
      <c r="BX96" s="195" t="s">
        <v>717</v>
      </c>
      <c r="CB96" s="195" t="s">
        <v>293</v>
      </c>
    </row>
    <row r="97" spans="1:80">
      <c r="A97" s="35" t="s">
        <v>674</v>
      </c>
      <c r="B97" s="35" t="s">
        <v>928</v>
      </c>
      <c r="C97" s="168" t="s">
        <v>738</v>
      </c>
      <c r="D97" s="179">
        <v>0.43055555555555558</v>
      </c>
      <c r="H97" s="200">
        <v>12</v>
      </c>
      <c r="M97" s="183" t="s">
        <v>142</v>
      </c>
      <c r="P97" s="183" t="s">
        <v>677</v>
      </c>
      <c r="Q97" s="183" t="s">
        <v>106</v>
      </c>
      <c r="R97" s="183" t="s">
        <v>107</v>
      </c>
      <c r="S97" s="183" t="s">
        <v>114</v>
      </c>
      <c r="T97" s="183" t="s">
        <v>107</v>
      </c>
      <c r="U97" s="183" t="s">
        <v>110</v>
      </c>
      <c r="V97" s="183" t="s">
        <v>677</v>
      </c>
      <c r="Y97" s="200">
        <v>7.5</v>
      </c>
      <c r="Z97" s="201">
        <v>3.2</v>
      </c>
      <c r="AA97" s="189">
        <v>15</v>
      </c>
      <c r="AB97" s="189">
        <v>1</v>
      </c>
      <c r="AC97" s="200">
        <v>8.9</v>
      </c>
      <c r="AH97" s="187" t="s">
        <v>611</v>
      </c>
      <c r="AI97" s="206">
        <v>2.1999999999999999E-2</v>
      </c>
      <c r="AJ97" s="187">
        <v>0.06</v>
      </c>
      <c r="AK97" s="187">
        <v>0.01</v>
      </c>
      <c r="AL97" s="187" t="s">
        <v>680</v>
      </c>
      <c r="AM97" s="187">
        <v>0.26</v>
      </c>
      <c r="AO97" s="189" t="s">
        <v>806</v>
      </c>
      <c r="AS97" s="200">
        <v>6.6</v>
      </c>
      <c r="AT97" s="202">
        <v>0.68</v>
      </c>
      <c r="AU97" s="187">
        <v>0.12</v>
      </c>
      <c r="AV97" s="200">
        <v>4.0999999999999996</v>
      </c>
      <c r="AW97" s="190"/>
      <c r="AX97" s="202">
        <v>0.63</v>
      </c>
      <c r="AY97" s="212">
        <v>0.46</v>
      </c>
      <c r="BC97" s="202" t="s">
        <v>724</v>
      </c>
      <c r="BL97" s="190" t="s">
        <v>943</v>
      </c>
      <c r="BN97" s="195" t="s">
        <v>717</v>
      </c>
      <c r="BP97" s="196">
        <v>2.0000000000000001E-4</v>
      </c>
      <c r="BQ97" s="196" t="s">
        <v>727</v>
      </c>
      <c r="BR97" s="196" t="s">
        <v>695</v>
      </c>
      <c r="BS97" s="196">
        <v>2.9999999999999997E-4</v>
      </c>
      <c r="BT97" s="195" t="s">
        <v>703</v>
      </c>
      <c r="BU97" s="195" t="s">
        <v>691</v>
      </c>
      <c r="BV97" s="195" t="s">
        <v>692</v>
      </c>
      <c r="BW97" s="195" t="s">
        <v>714</v>
      </c>
      <c r="BX97" s="195" t="s">
        <v>692</v>
      </c>
      <c r="CB97" s="195" t="s">
        <v>293</v>
      </c>
    </row>
    <row r="98" spans="1:80" s="51" customFormat="1">
      <c r="A98" s="51" t="s">
        <v>674</v>
      </c>
      <c r="B98" s="51" t="s">
        <v>928</v>
      </c>
      <c r="C98" s="211" t="s">
        <v>742</v>
      </c>
      <c r="D98" s="179">
        <v>0.43402777777777773</v>
      </c>
      <c r="E98" s="180"/>
      <c r="F98" s="181"/>
      <c r="G98" s="14"/>
      <c r="H98" s="200">
        <v>13.5</v>
      </c>
      <c r="M98" s="183" t="s">
        <v>142</v>
      </c>
      <c r="O98" s="14"/>
      <c r="P98" s="183" t="s">
        <v>677</v>
      </c>
      <c r="Q98" s="183" t="s">
        <v>106</v>
      </c>
      <c r="R98" s="183" t="s">
        <v>107</v>
      </c>
      <c r="S98" s="183" t="s">
        <v>114</v>
      </c>
      <c r="T98" s="183" t="s">
        <v>107</v>
      </c>
      <c r="U98" s="183" t="s">
        <v>110</v>
      </c>
      <c r="V98" s="183" t="s">
        <v>677</v>
      </c>
      <c r="Y98" s="200">
        <v>7.7</v>
      </c>
      <c r="Z98" s="201">
        <v>2.6</v>
      </c>
      <c r="AA98" s="189">
        <v>12</v>
      </c>
      <c r="AB98" s="189">
        <v>1</v>
      </c>
      <c r="AC98" s="200">
        <v>10.5</v>
      </c>
      <c r="AD98" s="181"/>
      <c r="AE98" s="186"/>
      <c r="AF98" s="181"/>
      <c r="AG98" s="181"/>
      <c r="AH98" s="187" t="s">
        <v>789</v>
      </c>
      <c r="AI98" s="206">
        <v>1.4E-2</v>
      </c>
      <c r="AJ98" s="187">
        <v>0.1</v>
      </c>
      <c r="AK98" s="187">
        <v>0.02</v>
      </c>
      <c r="AL98" s="187" t="s">
        <v>802</v>
      </c>
      <c r="AM98" s="187">
        <v>0.28999999999999998</v>
      </c>
      <c r="AO98" s="189" t="s">
        <v>208</v>
      </c>
      <c r="AS98" s="200">
        <v>5.6</v>
      </c>
      <c r="AT98" s="210">
        <v>1</v>
      </c>
      <c r="AU98" s="187">
        <v>0.27</v>
      </c>
      <c r="AV98" s="200">
        <v>4.0999999999999996</v>
      </c>
      <c r="AW98" s="190"/>
      <c r="AX98" s="202">
        <v>0.81</v>
      </c>
      <c r="AY98" s="202">
        <v>0.65</v>
      </c>
      <c r="BA98" s="14"/>
      <c r="BB98" s="181"/>
      <c r="BE98" s="186"/>
      <c r="BF98" s="181"/>
      <c r="BG98" s="192"/>
      <c r="BH98" s="192"/>
      <c r="BI98" s="14"/>
      <c r="BL98" s="193"/>
      <c r="BM98" s="198">
        <v>7.0000000000000007E-2</v>
      </c>
      <c r="BN98" s="195" t="s">
        <v>692</v>
      </c>
      <c r="BP98" s="196" t="s">
        <v>714</v>
      </c>
      <c r="BQ98" s="196" t="s">
        <v>704</v>
      </c>
      <c r="BR98" s="196" t="s">
        <v>717</v>
      </c>
      <c r="BS98" s="196">
        <v>2.9999999999999997E-4</v>
      </c>
      <c r="BT98" s="195" t="s">
        <v>703</v>
      </c>
      <c r="BU98" s="195" t="s">
        <v>717</v>
      </c>
      <c r="BV98" s="195" t="s">
        <v>701</v>
      </c>
      <c r="BW98" s="195" t="s">
        <v>692</v>
      </c>
      <c r="BX98" s="195" t="s">
        <v>701</v>
      </c>
      <c r="CB98" s="195" t="s">
        <v>293</v>
      </c>
    </row>
    <row r="99" spans="1:80">
      <c r="A99" s="35" t="s">
        <v>674</v>
      </c>
      <c r="B99" s="13" t="s">
        <v>945</v>
      </c>
      <c r="C99" s="178">
        <v>42838</v>
      </c>
      <c r="D99" s="179" t="s">
        <v>946</v>
      </c>
      <c r="H99" s="182">
        <v>14.5</v>
      </c>
      <c r="M99" s="183" t="s">
        <v>142</v>
      </c>
      <c r="P99" s="183" t="s">
        <v>677</v>
      </c>
      <c r="Q99" s="183" t="s">
        <v>745</v>
      </c>
      <c r="R99" s="183" t="s">
        <v>831</v>
      </c>
      <c r="S99" s="183" t="s">
        <v>585</v>
      </c>
      <c r="T99" s="183" t="s">
        <v>785</v>
      </c>
      <c r="U99" s="183" t="s">
        <v>628</v>
      </c>
      <c r="V99" s="183" t="s">
        <v>677</v>
      </c>
      <c r="Y99" s="182">
        <v>8.1</v>
      </c>
      <c r="Z99" s="184">
        <v>1.4</v>
      </c>
      <c r="AA99" s="182">
        <v>2.6</v>
      </c>
      <c r="AB99" s="185">
        <v>6</v>
      </c>
      <c r="AC99" s="182">
        <v>11.2</v>
      </c>
      <c r="AH99" s="187" t="s">
        <v>715</v>
      </c>
      <c r="AI99" s="188">
        <v>2.9000000000000001E-2</v>
      </c>
      <c r="AJ99" s="187" t="s">
        <v>947</v>
      </c>
      <c r="AK99" s="187" t="s">
        <v>948</v>
      </c>
      <c r="AL99" s="187" t="s">
        <v>585</v>
      </c>
      <c r="AM99" s="187" t="s">
        <v>846</v>
      </c>
      <c r="AO99" s="189" t="s">
        <v>723</v>
      </c>
      <c r="AS99" s="182">
        <v>8.5</v>
      </c>
      <c r="AT99" s="189" t="s">
        <v>750</v>
      </c>
      <c r="AU99" s="187" t="s">
        <v>589</v>
      </c>
      <c r="AV99" s="182">
        <v>5.8</v>
      </c>
      <c r="AW99" s="190"/>
      <c r="AX99" s="191">
        <v>0.13</v>
      </c>
      <c r="AY99" s="189" t="s">
        <v>949</v>
      </c>
      <c r="BN99" s="195" t="s">
        <v>695</v>
      </c>
      <c r="BP99" s="196" t="s">
        <v>714</v>
      </c>
      <c r="BQ99" s="196" t="s">
        <v>701</v>
      </c>
      <c r="BR99" s="196" t="s">
        <v>762</v>
      </c>
      <c r="BS99" s="196" t="s">
        <v>692</v>
      </c>
      <c r="BT99" s="195" t="s">
        <v>103</v>
      </c>
      <c r="BU99" s="195" t="s">
        <v>703</v>
      </c>
      <c r="BV99" s="195" t="s">
        <v>692</v>
      </c>
      <c r="BW99" s="195" t="s">
        <v>692</v>
      </c>
      <c r="BX99" s="195" t="s">
        <v>691</v>
      </c>
      <c r="CB99" s="195" t="s">
        <v>934</v>
      </c>
    </row>
    <row r="100" spans="1:80">
      <c r="A100" s="35" t="s">
        <v>674</v>
      </c>
      <c r="B100" s="13" t="s">
        <v>945</v>
      </c>
      <c r="C100" s="178">
        <v>42866</v>
      </c>
      <c r="D100" s="179" t="s">
        <v>950</v>
      </c>
      <c r="H100" s="182">
        <v>21</v>
      </c>
      <c r="M100" s="183" t="s">
        <v>142</v>
      </c>
      <c r="P100" s="183" t="s">
        <v>677</v>
      </c>
      <c r="Q100" s="183" t="s">
        <v>106</v>
      </c>
      <c r="R100" s="183" t="s">
        <v>107</v>
      </c>
      <c r="S100" s="183" t="s">
        <v>114</v>
      </c>
      <c r="T100" s="183" t="s">
        <v>107</v>
      </c>
      <c r="U100" s="183" t="s">
        <v>110</v>
      </c>
      <c r="V100" s="183" t="s">
        <v>677</v>
      </c>
      <c r="Y100" s="182">
        <v>8.6</v>
      </c>
      <c r="Z100" s="184">
        <v>1.4</v>
      </c>
      <c r="AA100" s="182">
        <v>3.4</v>
      </c>
      <c r="AB100" s="185">
        <v>9</v>
      </c>
      <c r="AC100" s="182">
        <v>12.7</v>
      </c>
      <c r="AH100" s="187" t="s">
        <v>682</v>
      </c>
      <c r="AI100" s="188">
        <v>0.01</v>
      </c>
      <c r="AJ100" s="197">
        <v>0.04</v>
      </c>
      <c r="AK100" s="197">
        <v>0.03</v>
      </c>
      <c r="AL100" s="187" t="s">
        <v>585</v>
      </c>
      <c r="AM100" s="187" t="s">
        <v>812</v>
      </c>
      <c r="AO100" s="189" t="s">
        <v>208</v>
      </c>
      <c r="AS100" s="182">
        <v>6.7</v>
      </c>
      <c r="AT100" s="189" t="s">
        <v>781</v>
      </c>
      <c r="AU100" s="187" t="s">
        <v>951</v>
      </c>
      <c r="AV100" s="182">
        <v>6</v>
      </c>
      <c r="AW100" s="190"/>
      <c r="AX100" s="191">
        <v>0.12</v>
      </c>
      <c r="AY100" s="188">
        <v>6.4000000000000001E-2</v>
      </c>
      <c r="BM100" s="205">
        <v>0.05</v>
      </c>
      <c r="BN100" s="195" t="s">
        <v>701</v>
      </c>
      <c r="BP100" s="196" t="s">
        <v>761</v>
      </c>
      <c r="BQ100" s="196" t="s">
        <v>704</v>
      </c>
      <c r="BR100" s="196" t="s">
        <v>952</v>
      </c>
      <c r="BS100" s="196" t="s">
        <v>103</v>
      </c>
      <c r="BT100" s="195" t="s">
        <v>103</v>
      </c>
      <c r="BU100" s="195" t="s">
        <v>704</v>
      </c>
      <c r="BV100" s="195" t="s">
        <v>704</v>
      </c>
      <c r="BW100" s="195" t="s">
        <v>703</v>
      </c>
      <c r="BX100" s="195" t="s">
        <v>695</v>
      </c>
      <c r="CB100" s="195" t="s">
        <v>934</v>
      </c>
    </row>
    <row r="101" spans="1:80">
      <c r="A101" s="35" t="s">
        <v>674</v>
      </c>
      <c r="B101" s="13" t="s">
        <v>945</v>
      </c>
      <c r="C101" s="178">
        <v>42893</v>
      </c>
      <c r="D101" s="179" t="s">
        <v>953</v>
      </c>
      <c r="H101" s="182">
        <v>21</v>
      </c>
      <c r="M101" s="183" t="s">
        <v>142</v>
      </c>
      <c r="P101" s="183" t="s">
        <v>677</v>
      </c>
      <c r="Q101" s="183" t="s">
        <v>106</v>
      </c>
      <c r="R101" s="183" t="s">
        <v>107</v>
      </c>
      <c r="S101" s="183" t="s">
        <v>114</v>
      </c>
      <c r="T101" s="183" t="s">
        <v>107</v>
      </c>
      <c r="U101" s="183" t="s">
        <v>110</v>
      </c>
      <c r="V101" s="183" t="s">
        <v>677</v>
      </c>
      <c r="Y101" s="182">
        <v>8</v>
      </c>
      <c r="Z101" s="184">
        <v>1.1000000000000001</v>
      </c>
      <c r="AA101" s="182">
        <v>4.5999999999999996</v>
      </c>
      <c r="AB101" s="185">
        <v>10</v>
      </c>
      <c r="AC101" s="182">
        <v>8.8000000000000007</v>
      </c>
      <c r="AH101" s="187" t="s">
        <v>611</v>
      </c>
      <c r="AI101" s="188">
        <v>8.9999999999999993E-3</v>
      </c>
      <c r="AJ101" s="187" t="s">
        <v>951</v>
      </c>
      <c r="AK101" s="187" t="s">
        <v>829</v>
      </c>
      <c r="AL101" s="187" t="s">
        <v>680</v>
      </c>
      <c r="AM101" s="187" t="s">
        <v>812</v>
      </c>
      <c r="AO101" s="189" t="s">
        <v>208</v>
      </c>
      <c r="AS101" s="182">
        <v>5.4</v>
      </c>
      <c r="AT101" s="189" t="s">
        <v>954</v>
      </c>
      <c r="AU101" s="187" t="s">
        <v>683</v>
      </c>
      <c r="AV101" s="182">
        <v>4.7</v>
      </c>
      <c r="AW101" s="190" t="s">
        <v>681</v>
      </c>
      <c r="AX101" s="191">
        <v>0.14000000000000001</v>
      </c>
      <c r="AY101" s="188">
        <v>0.08</v>
      </c>
      <c r="BN101" s="195" t="s">
        <v>714</v>
      </c>
      <c r="BP101" s="196" t="s">
        <v>692</v>
      </c>
      <c r="BQ101" s="196" t="s">
        <v>714</v>
      </c>
      <c r="BR101" s="196" t="s">
        <v>692</v>
      </c>
      <c r="BS101" s="196" t="s">
        <v>103</v>
      </c>
      <c r="BT101" s="195" t="s">
        <v>103</v>
      </c>
      <c r="BU101" s="195" t="s">
        <v>726</v>
      </c>
      <c r="BV101" s="195" t="s">
        <v>704</v>
      </c>
      <c r="BW101" s="195" t="s">
        <v>727</v>
      </c>
      <c r="BX101" s="195" t="s">
        <v>701</v>
      </c>
      <c r="CB101" s="195" t="s">
        <v>797</v>
      </c>
    </row>
    <row r="102" spans="1:80">
      <c r="A102" s="35" t="s">
        <v>674</v>
      </c>
      <c r="B102" s="13" t="s">
        <v>945</v>
      </c>
      <c r="C102" s="199">
        <v>42922</v>
      </c>
      <c r="D102" s="179">
        <v>0.40277777777777773</v>
      </c>
      <c r="H102" s="182">
        <v>27</v>
      </c>
      <c r="M102" s="183" t="s">
        <v>142</v>
      </c>
      <c r="P102" s="183" t="s">
        <v>677</v>
      </c>
      <c r="Q102" s="183" t="s">
        <v>106</v>
      </c>
      <c r="R102" s="183" t="s">
        <v>107</v>
      </c>
      <c r="S102" s="183" t="s">
        <v>114</v>
      </c>
      <c r="T102" s="183" t="s">
        <v>107</v>
      </c>
      <c r="U102" s="183" t="s">
        <v>110</v>
      </c>
      <c r="V102" s="183" t="s">
        <v>677</v>
      </c>
      <c r="Y102" s="200">
        <v>7.8</v>
      </c>
      <c r="Z102" s="201">
        <v>1.2</v>
      </c>
      <c r="AA102" s="200">
        <v>4.7</v>
      </c>
      <c r="AB102" s="185">
        <v>9</v>
      </c>
      <c r="AC102" s="182">
        <v>8.1999999999999993</v>
      </c>
      <c r="AG102" s="202" t="s">
        <v>955</v>
      </c>
      <c r="AH102" s="187" t="s">
        <v>804</v>
      </c>
      <c r="AI102" s="188">
        <v>1.0999999999999999E-2</v>
      </c>
      <c r="AJ102" s="197">
        <v>0.1</v>
      </c>
      <c r="AK102" s="197">
        <v>0.02</v>
      </c>
      <c r="AL102" s="187" t="s">
        <v>833</v>
      </c>
      <c r="AM102" s="187" t="s">
        <v>767</v>
      </c>
      <c r="AO102" s="189" t="s">
        <v>723</v>
      </c>
      <c r="AS102" s="182">
        <v>4.2</v>
      </c>
      <c r="AT102" s="202">
        <v>7.0000000000000007E-2</v>
      </c>
      <c r="AU102" s="187">
        <v>0.05</v>
      </c>
      <c r="AV102" s="203">
        <v>3.5</v>
      </c>
      <c r="AW102" s="190"/>
      <c r="AX102" s="204">
        <v>0.15</v>
      </c>
      <c r="AY102" s="218">
        <v>0.09</v>
      </c>
      <c r="BM102" s="205">
        <v>0.03</v>
      </c>
      <c r="BN102" s="195" t="s">
        <v>726</v>
      </c>
      <c r="BP102" s="196" t="s">
        <v>692</v>
      </c>
      <c r="BQ102" s="196" t="s">
        <v>717</v>
      </c>
      <c r="BR102" s="196" t="s">
        <v>692</v>
      </c>
      <c r="BS102" s="196" t="s">
        <v>717</v>
      </c>
      <c r="BT102" s="195" t="s">
        <v>103</v>
      </c>
      <c r="BU102" s="195" t="s">
        <v>717</v>
      </c>
      <c r="BV102" s="195" t="s">
        <v>692</v>
      </c>
      <c r="BW102" s="195" t="s">
        <v>695</v>
      </c>
      <c r="BX102" s="195" t="s">
        <v>692</v>
      </c>
      <c r="BY102" s="202" t="s">
        <v>718</v>
      </c>
      <c r="BZ102" s="202" t="s">
        <v>956</v>
      </c>
      <c r="CA102" s="202" t="s">
        <v>725</v>
      </c>
      <c r="CB102" s="195" t="s">
        <v>293</v>
      </c>
    </row>
    <row r="103" spans="1:80">
      <c r="A103" s="35" t="s">
        <v>674</v>
      </c>
      <c r="B103" s="13" t="s">
        <v>945</v>
      </c>
      <c r="C103" s="199">
        <v>42950</v>
      </c>
      <c r="D103" s="179">
        <v>0.39930555555555558</v>
      </c>
      <c r="H103" s="200">
        <v>23</v>
      </c>
      <c r="M103" s="183" t="s">
        <v>142</v>
      </c>
      <c r="P103" s="183" t="s">
        <v>677</v>
      </c>
      <c r="Q103" s="183" t="s">
        <v>106</v>
      </c>
      <c r="R103" s="183" t="s">
        <v>107</v>
      </c>
      <c r="S103" s="183" t="s">
        <v>114</v>
      </c>
      <c r="T103" s="183" t="s">
        <v>107</v>
      </c>
      <c r="U103" s="183" t="s">
        <v>110</v>
      </c>
      <c r="V103" s="183" t="s">
        <v>677</v>
      </c>
      <c r="Y103" s="200">
        <v>7.8</v>
      </c>
      <c r="Z103" s="201">
        <v>0.5</v>
      </c>
      <c r="AA103" s="200">
        <v>3</v>
      </c>
      <c r="AB103" s="189">
        <v>6</v>
      </c>
      <c r="AC103" s="200">
        <v>7.4</v>
      </c>
      <c r="AH103" s="187" t="s">
        <v>715</v>
      </c>
      <c r="AI103" s="206">
        <v>1.9E-2</v>
      </c>
      <c r="AJ103" s="187">
        <v>0.08</v>
      </c>
      <c r="AK103" s="187">
        <v>0.02</v>
      </c>
      <c r="AL103" s="187" t="s">
        <v>680</v>
      </c>
      <c r="AM103" s="187" t="s">
        <v>594</v>
      </c>
      <c r="AO103" s="189" t="s">
        <v>586</v>
      </c>
      <c r="AS103" s="200">
        <v>4.4000000000000004</v>
      </c>
      <c r="AT103" s="212">
        <v>0.2</v>
      </c>
      <c r="AU103" s="187" t="s">
        <v>809</v>
      </c>
      <c r="AV103" s="200">
        <v>4</v>
      </c>
      <c r="AW103" s="190"/>
      <c r="AX103" s="212">
        <v>0.1</v>
      </c>
      <c r="AY103" s="202">
        <v>6.2E-2</v>
      </c>
      <c r="BC103" s="202"/>
      <c r="BL103" s="190" t="s">
        <v>957</v>
      </c>
      <c r="BN103" s="195" t="s">
        <v>692</v>
      </c>
      <c r="BP103" s="196" t="s">
        <v>714</v>
      </c>
      <c r="BQ103" s="196" t="s">
        <v>692</v>
      </c>
      <c r="BR103" s="196" t="s">
        <v>692</v>
      </c>
      <c r="BS103" s="196" t="s">
        <v>727</v>
      </c>
      <c r="BT103" s="195" t="s">
        <v>692</v>
      </c>
      <c r="BU103" s="195" t="s">
        <v>692</v>
      </c>
      <c r="BV103" s="195" t="s">
        <v>692</v>
      </c>
      <c r="BW103" s="195" t="s">
        <v>714</v>
      </c>
      <c r="BX103" s="195" t="s">
        <v>701</v>
      </c>
      <c r="CB103" s="195" t="s">
        <v>293</v>
      </c>
    </row>
    <row r="104" spans="1:80">
      <c r="A104" s="35" t="s">
        <v>674</v>
      </c>
      <c r="B104" s="13" t="s">
        <v>945</v>
      </c>
      <c r="C104" s="199">
        <v>42984</v>
      </c>
      <c r="D104" s="179">
        <v>0.39583333333333331</v>
      </c>
      <c r="F104" s="216">
        <v>0.88</v>
      </c>
      <c r="H104" s="200">
        <v>22</v>
      </c>
      <c r="M104" s="183" t="s">
        <v>142</v>
      </c>
      <c r="P104" s="183" t="s">
        <v>677</v>
      </c>
      <c r="Q104" s="183" t="s">
        <v>106</v>
      </c>
      <c r="R104" s="183" t="s">
        <v>107</v>
      </c>
      <c r="S104" s="183" t="s">
        <v>114</v>
      </c>
      <c r="T104" s="183" t="s">
        <v>107</v>
      </c>
      <c r="U104" s="183" t="s">
        <v>110</v>
      </c>
      <c r="V104" s="183" t="s">
        <v>677</v>
      </c>
      <c r="Y104" s="200">
        <v>7.7</v>
      </c>
      <c r="Z104" s="201">
        <v>2.9</v>
      </c>
      <c r="AA104" s="200">
        <v>5</v>
      </c>
      <c r="AB104" s="189">
        <v>16</v>
      </c>
      <c r="AC104" s="200">
        <v>7.4</v>
      </c>
      <c r="AH104" s="187" t="s">
        <v>734</v>
      </c>
      <c r="AI104" s="206">
        <v>1.7000000000000001E-2</v>
      </c>
      <c r="AJ104" s="187">
        <v>0.06</v>
      </c>
      <c r="AK104" s="187">
        <v>0.01</v>
      </c>
      <c r="AL104" s="187" t="s">
        <v>585</v>
      </c>
      <c r="AM104" s="187" t="s">
        <v>846</v>
      </c>
      <c r="AO104" s="189" t="s">
        <v>586</v>
      </c>
      <c r="AS104" s="200">
        <v>4.7</v>
      </c>
      <c r="AT104" s="202">
        <v>0.41</v>
      </c>
      <c r="AU104" s="187">
        <v>0.11</v>
      </c>
      <c r="AV104" s="200">
        <v>4</v>
      </c>
      <c r="AW104" s="190"/>
      <c r="AX104" s="212">
        <v>0.12</v>
      </c>
      <c r="AY104" s="202">
        <v>6.5000000000000002E-2</v>
      </c>
      <c r="BN104" s="195" t="s">
        <v>701</v>
      </c>
      <c r="BP104" s="196" t="s">
        <v>695</v>
      </c>
      <c r="BQ104" s="196" t="s">
        <v>717</v>
      </c>
      <c r="BR104" s="196">
        <v>2.0000000000000001E-4</v>
      </c>
      <c r="BS104" s="196" t="s">
        <v>701</v>
      </c>
      <c r="BT104" s="195" t="s">
        <v>703</v>
      </c>
      <c r="BU104" s="195" t="s">
        <v>704</v>
      </c>
      <c r="BV104" s="195" t="s">
        <v>717</v>
      </c>
      <c r="BW104" s="195" t="s">
        <v>704</v>
      </c>
      <c r="BX104" s="195" t="s">
        <v>704</v>
      </c>
      <c r="CB104" s="195" t="s">
        <v>293</v>
      </c>
    </row>
    <row r="105" spans="1:80">
      <c r="A105" s="35" t="s">
        <v>674</v>
      </c>
      <c r="B105" s="13" t="s">
        <v>945</v>
      </c>
      <c r="C105" s="207" t="s">
        <v>730</v>
      </c>
      <c r="D105" s="179">
        <v>0.40138888888888885</v>
      </c>
      <c r="H105" s="200">
        <v>17</v>
      </c>
      <c r="M105" s="183" t="s">
        <v>142</v>
      </c>
      <c r="P105" s="183" t="s">
        <v>677</v>
      </c>
      <c r="Q105" s="183" t="s">
        <v>106</v>
      </c>
      <c r="R105" s="183" t="s">
        <v>107</v>
      </c>
      <c r="S105" s="183" t="s">
        <v>114</v>
      </c>
      <c r="T105" s="183" t="s">
        <v>107</v>
      </c>
      <c r="U105" s="183" t="s">
        <v>110</v>
      </c>
      <c r="V105" s="183" t="s">
        <v>677</v>
      </c>
      <c r="W105" s="183"/>
      <c r="X105" s="183"/>
      <c r="Y105" s="200">
        <v>8</v>
      </c>
      <c r="Z105" s="201">
        <v>0.8</v>
      </c>
      <c r="AA105" s="200">
        <v>2</v>
      </c>
      <c r="AB105" s="189">
        <v>2</v>
      </c>
      <c r="AC105" s="200">
        <v>10</v>
      </c>
      <c r="AD105" s="181"/>
      <c r="AE105" s="186"/>
      <c r="AF105" s="181"/>
      <c r="AG105" s="181"/>
      <c r="AH105" s="187" t="s">
        <v>707</v>
      </c>
      <c r="AI105" s="206">
        <v>1.2999999999999999E-2</v>
      </c>
      <c r="AJ105" s="187">
        <v>0.04</v>
      </c>
      <c r="AK105" s="187">
        <v>0.01</v>
      </c>
      <c r="AL105" s="187" t="s">
        <v>802</v>
      </c>
      <c r="AM105" s="187" t="s">
        <v>767</v>
      </c>
      <c r="AN105" s="51"/>
      <c r="AO105" s="189" t="s">
        <v>586</v>
      </c>
      <c r="AP105" s="51"/>
      <c r="AQ105" s="51"/>
      <c r="AR105" s="51"/>
      <c r="AS105" s="200">
        <v>6.3</v>
      </c>
      <c r="AT105" s="202" t="s">
        <v>608</v>
      </c>
      <c r="AU105" s="187" t="s">
        <v>847</v>
      </c>
      <c r="AV105" s="200">
        <v>5.7</v>
      </c>
      <c r="AW105" s="190"/>
      <c r="AX105" s="202">
        <v>0.12</v>
      </c>
      <c r="AY105" s="202">
        <v>9.6000000000000002E-2</v>
      </c>
      <c r="AZ105" s="51"/>
      <c r="BA105" s="14"/>
      <c r="BB105" s="181"/>
      <c r="BC105" s="51"/>
      <c r="BD105" s="51"/>
      <c r="BE105" s="186"/>
      <c r="BF105" s="181"/>
      <c r="BG105" s="192"/>
      <c r="BH105" s="192"/>
      <c r="BI105" s="14"/>
      <c r="BJ105" s="51"/>
      <c r="BK105" s="51"/>
      <c r="BN105" s="195" t="s">
        <v>692</v>
      </c>
      <c r="BO105" s="51"/>
      <c r="BP105" s="196" t="s">
        <v>692</v>
      </c>
      <c r="BQ105" s="196" t="s">
        <v>701</v>
      </c>
      <c r="BR105" s="196">
        <v>4.0000000000000002E-4</v>
      </c>
      <c r="BS105" s="196" t="s">
        <v>691</v>
      </c>
      <c r="BT105" s="195" t="s">
        <v>692</v>
      </c>
      <c r="BU105" s="195" t="s">
        <v>692</v>
      </c>
      <c r="BV105" s="195" t="s">
        <v>714</v>
      </c>
      <c r="BW105" s="195" t="s">
        <v>692</v>
      </c>
      <c r="BX105" s="195" t="s">
        <v>714</v>
      </c>
      <c r="CB105" s="195" t="s">
        <v>293</v>
      </c>
    </row>
    <row r="106" spans="1:80">
      <c r="A106" s="35" t="s">
        <v>674</v>
      </c>
      <c r="B106" s="13" t="s">
        <v>945</v>
      </c>
      <c r="C106" s="208" t="s">
        <v>731</v>
      </c>
      <c r="D106" s="179">
        <v>0.39583333333333331</v>
      </c>
      <c r="H106" s="200">
        <v>16.5</v>
      </c>
      <c r="M106" s="183" t="s">
        <v>142</v>
      </c>
      <c r="P106" s="183" t="s">
        <v>677</v>
      </c>
      <c r="Q106" s="183" t="s">
        <v>106</v>
      </c>
      <c r="R106" s="183" t="s">
        <v>107</v>
      </c>
      <c r="S106" s="183" t="s">
        <v>114</v>
      </c>
      <c r="T106" s="183" t="s">
        <v>107</v>
      </c>
      <c r="U106" s="183" t="s">
        <v>110</v>
      </c>
      <c r="V106" s="183" t="s">
        <v>677</v>
      </c>
      <c r="Y106" s="200">
        <v>7.9</v>
      </c>
      <c r="Z106" s="201">
        <v>0.5</v>
      </c>
      <c r="AA106" s="200">
        <v>2</v>
      </c>
      <c r="AB106" s="189">
        <v>3</v>
      </c>
      <c r="AC106" s="200">
        <v>9.5</v>
      </c>
      <c r="AH106" s="187" t="s">
        <v>611</v>
      </c>
      <c r="AI106" s="206">
        <v>5.0000000000000001E-3</v>
      </c>
      <c r="AJ106" s="187">
        <v>0.05</v>
      </c>
      <c r="AK106" s="187">
        <v>0.02</v>
      </c>
      <c r="AL106" s="187" t="s">
        <v>721</v>
      </c>
      <c r="AM106" s="187" t="s">
        <v>698</v>
      </c>
      <c r="AO106" s="189" t="s">
        <v>958</v>
      </c>
      <c r="AS106" s="200">
        <v>6.1</v>
      </c>
      <c r="AT106" s="202">
        <v>7.0000000000000007E-2</v>
      </c>
      <c r="AU106" s="187" t="s">
        <v>799</v>
      </c>
      <c r="AV106" s="200">
        <v>5.8</v>
      </c>
      <c r="AW106" s="190"/>
      <c r="AX106" s="202">
        <v>7.3999999999999996E-2</v>
      </c>
      <c r="AY106" s="202">
        <v>5.5E-2</v>
      </c>
      <c r="BM106" s="198">
        <v>0.02</v>
      </c>
      <c r="BN106" s="195" t="s">
        <v>692</v>
      </c>
      <c r="BP106" s="196" t="s">
        <v>692</v>
      </c>
      <c r="BQ106" s="196" t="s">
        <v>695</v>
      </c>
      <c r="BR106" s="196">
        <v>4.0000000000000002E-4</v>
      </c>
      <c r="BS106" s="196" t="s">
        <v>703</v>
      </c>
      <c r="BT106" s="195" t="s">
        <v>691</v>
      </c>
      <c r="BU106" s="195" t="s">
        <v>691</v>
      </c>
      <c r="BV106" s="195" t="s">
        <v>726</v>
      </c>
      <c r="BW106" s="195" t="s">
        <v>692</v>
      </c>
      <c r="BX106" s="195" t="s">
        <v>717</v>
      </c>
      <c r="CB106" s="195" t="s">
        <v>293</v>
      </c>
    </row>
    <row r="107" spans="1:80">
      <c r="A107" s="35" t="s">
        <v>674</v>
      </c>
      <c r="B107" s="13" t="s">
        <v>945</v>
      </c>
      <c r="C107" s="209" t="s">
        <v>959</v>
      </c>
      <c r="D107" s="179">
        <v>0.40277777777777773</v>
      </c>
      <c r="H107" s="200">
        <v>16.5</v>
      </c>
      <c r="M107" s="183" t="s">
        <v>142</v>
      </c>
      <c r="P107" s="183" t="s">
        <v>677</v>
      </c>
      <c r="Q107" s="183" t="s">
        <v>106</v>
      </c>
      <c r="R107" s="183" t="s">
        <v>107</v>
      </c>
      <c r="S107" s="183" t="s">
        <v>114</v>
      </c>
      <c r="T107" s="183" t="s">
        <v>107</v>
      </c>
      <c r="U107" s="183" t="s">
        <v>110</v>
      </c>
      <c r="V107" s="183" t="s">
        <v>677</v>
      </c>
      <c r="Y107" s="200">
        <v>7.9</v>
      </c>
      <c r="Z107" s="201">
        <v>0.5</v>
      </c>
      <c r="AA107" s="200">
        <v>2</v>
      </c>
      <c r="AB107" s="189">
        <v>3</v>
      </c>
      <c r="AC107" s="200">
        <v>9.5</v>
      </c>
      <c r="AH107" s="187" t="s">
        <v>734</v>
      </c>
      <c r="AI107" s="206">
        <v>5.0000000000000001E-3</v>
      </c>
      <c r="AJ107" s="187">
        <v>0.05</v>
      </c>
      <c r="AK107" s="187">
        <v>0.02</v>
      </c>
      <c r="AL107" s="187" t="s">
        <v>802</v>
      </c>
      <c r="AM107" s="187" t="s">
        <v>846</v>
      </c>
      <c r="AO107" s="189" t="s">
        <v>208</v>
      </c>
      <c r="AS107" s="200">
        <v>6.1</v>
      </c>
      <c r="AT107" s="202">
        <v>7.0000000000000007E-2</v>
      </c>
      <c r="AU107" s="187" t="s">
        <v>769</v>
      </c>
      <c r="AV107" s="200">
        <v>5.8</v>
      </c>
      <c r="AW107" s="190" t="s">
        <v>681</v>
      </c>
      <c r="AX107" s="202">
        <v>7.3999999999999996E-2</v>
      </c>
      <c r="AY107" s="202">
        <v>5.5E-2</v>
      </c>
      <c r="BM107" s="198">
        <v>0.02</v>
      </c>
      <c r="BN107" s="195" t="s">
        <v>692</v>
      </c>
      <c r="BP107" s="196" t="s">
        <v>692</v>
      </c>
      <c r="BQ107" s="196" t="s">
        <v>717</v>
      </c>
      <c r="BR107" s="196">
        <v>4.0000000000000002E-4</v>
      </c>
      <c r="BS107" s="196" t="s">
        <v>714</v>
      </c>
      <c r="BT107" s="195" t="s">
        <v>714</v>
      </c>
      <c r="BU107" s="195" t="s">
        <v>692</v>
      </c>
      <c r="BV107" s="195" t="s">
        <v>717</v>
      </c>
      <c r="BW107" s="195" t="s">
        <v>692</v>
      </c>
      <c r="BX107" s="195" t="s">
        <v>692</v>
      </c>
      <c r="CB107" s="195" t="s">
        <v>293</v>
      </c>
    </row>
    <row r="108" spans="1:80">
      <c r="A108" s="35" t="s">
        <v>674</v>
      </c>
      <c r="B108" s="13" t="s">
        <v>945</v>
      </c>
      <c r="C108" s="168" t="s">
        <v>735</v>
      </c>
      <c r="D108" s="179">
        <v>0.39583333333333331</v>
      </c>
      <c r="F108" s="222">
        <v>2</v>
      </c>
      <c r="H108" s="200">
        <v>9</v>
      </c>
      <c r="M108" s="183" t="s">
        <v>142</v>
      </c>
      <c r="P108" s="183" t="s">
        <v>677</v>
      </c>
      <c r="Q108" s="183" t="s">
        <v>106</v>
      </c>
      <c r="R108" s="183" t="s">
        <v>107</v>
      </c>
      <c r="S108" s="183" t="s">
        <v>114</v>
      </c>
      <c r="T108" s="183" t="s">
        <v>107</v>
      </c>
      <c r="U108" s="183" t="s">
        <v>110</v>
      </c>
      <c r="V108" s="183" t="s">
        <v>677</v>
      </c>
      <c r="Y108" s="200">
        <v>7.8</v>
      </c>
      <c r="Z108" s="201">
        <v>0.9</v>
      </c>
      <c r="AA108" s="200">
        <v>1.8</v>
      </c>
      <c r="AB108" s="189">
        <v>4</v>
      </c>
      <c r="AC108" s="200">
        <v>11.2</v>
      </c>
      <c r="AG108" s="202" t="s">
        <v>467</v>
      </c>
      <c r="AH108" s="187" t="s">
        <v>734</v>
      </c>
      <c r="AI108" s="206">
        <v>8.9999999999999993E-3</v>
      </c>
      <c r="AJ108" s="187">
        <v>0.05</v>
      </c>
      <c r="AK108" s="187">
        <v>0.01</v>
      </c>
      <c r="AL108" s="187" t="s">
        <v>585</v>
      </c>
      <c r="AM108" s="187" t="s">
        <v>594</v>
      </c>
      <c r="AO108" s="189" t="s">
        <v>208</v>
      </c>
      <c r="AS108" s="200">
        <v>6.9</v>
      </c>
      <c r="AT108" s="202">
        <v>0.06</v>
      </c>
      <c r="AU108" s="187" t="s">
        <v>825</v>
      </c>
      <c r="AV108" s="200">
        <v>6.8</v>
      </c>
      <c r="AW108" s="190"/>
      <c r="AX108" s="202">
        <v>0.11</v>
      </c>
      <c r="AY108" s="202">
        <v>9.2999999999999999E-2</v>
      </c>
      <c r="BM108" s="198">
        <v>0.02</v>
      </c>
      <c r="BN108" s="195" t="s">
        <v>692</v>
      </c>
      <c r="BP108" s="196" t="s">
        <v>714</v>
      </c>
      <c r="BQ108" s="196" t="s">
        <v>717</v>
      </c>
      <c r="BR108" s="196">
        <v>4.0000000000000002E-4</v>
      </c>
      <c r="BS108" s="196" t="s">
        <v>692</v>
      </c>
      <c r="BT108" s="195" t="s">
        <v>726</v>
      </c>
      <c r="BU108" s="195" t="s">
        <v>717</v>
      </c>
      <c r="BV108" s="195" t="s">
        <v>691</v>
      </c>
      <c r="BW108" s="195" t="s">
        <v>692</v>
      </c>
      <c r="BX108" s="195" t="s">
        <v>691</v>
      </c>
      <c r="CB108" s="195" t="s">
        <v>293</v>
      </c>
    </row>
    <row r="109" spans="1:80">
      <c r="A109" s="35" t="s">
        <v>674</v>
      </c>
      <c r="B109" s="13" t="s">
        <v>945</v>
      </c>
      <c r="C109" s="168" t="s">
        <v>738</v>
      </c>
      <c r="D109" s="179">
        <v>0.39861111111111108</v>
      </c>
      <c r="H109" s="200">
        <v>8.5</v>
      </c>
      <c r="M109" s="183" t="s">
        <v>142</v>
      </c>
      <c r="P109" s="183" t="s">
        <v>677</v>
      </c>
      <c r="Q109" s="183" t="s">
        <v>106</v>
      </c>
      <c r="R109" s="183" t="s">
        <v>107</v>
      </c>
      <c r="S109" s="183" t="s">
        <v>114</v>
      </c>
      <c r="T109" s="183" t="s">
        <v>107</v>
      </c>
      <c r="U109" s="183" t="s">
        <v>110</v>
      </c>
      <c r="V109" s="183" t="s">
        <v>677</v>
      </c>
      <c r="Y109" s="200">
        <v>7.8</v>
      </c>
      <c r="Z109" s="201">
        <v>0.9</v>
      </c>
      <c r="AA109" s="200">
        <v>2.2000000000000002</v>
      </c>
      <c r="AB109" s="189">
        <v>4</v>
      </c>
      <c r="AC109" s="200">
        <v>12.1</v>
      </c>
      <c r="AH109" s="187" t="s">
        <v>715</v>
      </c>
      <c r="AI109" s="206">
        <v>7.0000000000000001E-3</v>
      </c>
      <c r="AJ109" s="187">
        <v>0.05</v>
      </c>
      <c r="AK109" s="187">
        <v>0.01</v>
      </c>
      <c r="AL109" s="187" t="s">
        <v>802</v>
      </c>
      <c r="AM109" s="187" t="s">
        <v>811</v>
      </c>
      <c r="AO109" s="189" t="s">
        <v>208</v>
      </c>
      <c r="AS109" s="200">
        <v>7.4</v>
      </c>
      <c r="AT109" s="202">
        <v>7.0000000000000007E-2</v>
      </c>
      <c r="AU109" s="187" t="s">
        <v>769</v>
      </c>
      <c r="AV109" s="200">
        <v>7</v>
      </c>
      <c r="AW109" s="190"/>
      <c r="AX109" s="202">
        <v>0.14000000000000001</v>
      </c>
      <c r="AY109" s="212">
        <v>0.1</v>
      </c>
      <c r="BC109" s="202"/>
      <c r="BL109" s="190" t="s">
        <v>725</v>
      </c>
      <c r="BN109" s="195" t="s">
        <v>692</v>
      </c>
      <c r="BP109" s="196" t="s">
        <v>701</v>
      </c>
      <c r="BQ109" s="196" t="s">
        <v>717</v>
      </c>
      <c r="BR109" s="196">
        <v>5.0000000000000001E-4</v>
      </c>
      <c r="BS109" s="196" t="s">
        <v>727</v>
      </c>
      <c r="BT109" s="195" t="s">
        <v>717</v>
      </c>
      <c r="BU109" s="195" t="s">
        <v>727</v>
      </c>
      <c r="BV109" s="195" t="s">
        <v>717</v>
      </c>
      <c r="BW109" s="195" t="s">
        <v>692</v>
      </c>
      <c r="BX109" s="195" t="s">
        <v>691</v>
      </c>
      <c r="CB109" s="195" t="s">
        <v>293</v>
      </c>
    </row>
    <row r="110" spans="1:80" s="51" customFormat="1">
      <c r="A110" s="51" t="s">
        <v>674</v>
      </c>
      <c r="B110" s="177" t="s">
        <v>945</v>
      </c>
      <c r="C110" s="211" t="s">
        <v>742</v>
      </c>
      <c r="D110" s="179">
        <v>0.39930555555555558</v>
      </c>
      <c r="E110" s="180"/>
      <c r="F110" s="181"/>
      <c r="G110" s="14"/>
      <c r="H110" s="200">
        <v>10</v>
      </c>
      <c r="M110" s="183" t="s">
        <v>142</v>
      </c>
      <c r="O110" s="14"/>
      <c r="P110" s="183" t="s">
        <v>677</v>
      </c>
      <c r="Q110" s="183" t="s">
        <v>106</v>
      </c>
      <c r="R110" s="183" t="s">
        <v>107</v>
      </c>
      <c r="S110" s="183" t="s">
        <v>114</v>
      </c>
      <c r="T110" s="183" t="s">
        <v>107</v>
      </c>
      <c r="U110" s="183" t="s">
        <v>110</v>
      </c>
      <c r="V110" s="183" t="s">
        <v>677</v>
      </c>
      <c r="Y110" s="200">
        <v>7.8</v>
      </c>
      <c r="Z110" s="201">
        <v>1.1000000000000001</v>
      </c>
      <c r="AA110" s="200">
        <v>2</v>
      </c>
      <c r="AB110" s="189">
        <v>2</v>
      </c>
      <c r="AC110" s="200">
        <v>11.1</v>
      </c>
      <c r="AD110" s="181"/>
      <c r="AE110" s="186"/>
      <c r="AF110" s="181"/>
      <c r="AG110" s="181"/>
      <c r="AH110" s="187" t="s">
        <v>780</v>
      </c>
      <c r="AI110" s="206">
        <v>1.2999999999999999E-2</v>
      </c>
      <c r="AJ110" s="187">
        <v>0.09</v>
      </c>
      <c r="AK110" s="187">
        <v>0.02</v>
      </c>
      <c r="AL110" s="187" t="s">
        <v>802</v>
      </c>
      <c r="AM110" s="187" t="s">
        <v>811</v>
      </c>
      <c r="AO110" s="189" t="s">
        <v>208</v>
      </c>
      <c r="AS110" s="200">
        <v>6.3</v>
      </c>
      <c r="AT110" s="202">
        <v>7.0000000000000007E-2</v>
      </c>
      <c r="AU110" s="187" t="s">
        <v>825</v>
      </c>
      <c r="AV110" s="200">
        <v>6.1</v>
      </c>
      <c r="AW110" s="190"/>
      <c r="AX110" s="212">
        <v>0.1</v>
      </c>
      <c r="AY110" s="214">
        <v>0.09</v>
      </c>
      <c r="BA110" s="14"/>
      <c r="BB110" s="181"/>
      <c r="BE110" s="186"/>
      <c r="BF110" s="181"/>
      <c r="BG110" s="192"/>
      <c r="BH110" s="192"/>
      <c r="BI110" s="14"/>
      <c r="BL110" s="193"/>
      <c r="BM110" s="198">
        <v>0.02</v>
      </c>
      <c r="BN110" s="195" t="s">
        <v>703</v>
      </c>
      <c r="BP110" s="196" t="s">
        <v>691</v>
      </c>
      <c r="BQ110" s="196" t="s">
        <v>692</v>
      </c>
      <c r="BR110" s="196">
        <v>4.0000000000000002E-4</v>
      </c>
      <c r="BS110" s="196" t="s">
        <v>714</v>
      </c>
      <c r="BT110" s="195" t="s">
        <v>692</v>
      </c>
      <c r="BU110" s="195" t="s">
        <v>726</v>
      </c>
      <c r="BV110" s="195" t="s">
        <v>717</v>
      </c>
      <c r="BW110" s="195" t="s">
        <v>714</v>
      </c>
      <c r="BX110" s="195" t="s">
        <v>726</v>
      </c>
      <c r="CB110" s="195" t="s">
        <v>293</v>
      </c>
    </row>
    <row r="111" spans="1:80">
      <c r="A111" s="35" t="s">
        <v>674</v>
      </c>
      <c r="B111" s="13" t="s">
        <v>960</v>
      </c>
      <c r="C111" s="178">
        <v>42838</v>
      </c>
      <c r="D111" s="179" t="s">
        <v>961</v>
      </c>
      <c r="H111" s="182">
        <v>14</v>
      </c>
      <c r="M111" s="183" t="s">
        <v>142</v>
      </c>
      <c r="P111" s="183" t="s">
        <v>677</v>
      </c>
      <c r="Q111" s="183" t="s">
        <v>836</v>
      </c>
      <c r="R111" s="183" t="s">
        <v>904</v>
      </c>
      <c r="S111" s="183" t="s">
        <v>680</v>
      </c>
      <c r="T111" s="183" t="s">
        <v>906</v>
      </c>
      <c r="U111" s="183" t="s">
        <v>884</v>
      </c>
      <c r="V111" s="183" t="s">
        <v>677</v>
      </c>
      <c r="Y111" s="182">
        <v>7.6</v>
      </c>
      <c r="Z111" s="184">
        <v>7.8</v>
      </c>
      <c r="AA111" s="182">
        <v>7.8</v>
      </c>
      <c r="AB111" s="185">
        <v>15</v>
      </c>
      <c r="AC111" s="182">
        <v>7.6</v>
      </c>
      <c r="AH111" s="187" t="s">
        <v>804</v>
      </c>
      <c r="AI111" s="188">
        <v>2.4E-2</v>
      </c>
      <c r="AJ111" s="187" t="s">
        <v>962</v>
      </c>
      <c r="AK111" s="187" t="s">
        <v>874</v>
      </c>
      <c r="AL111" s="187" t="s">
        <v>585</v>
      </c>
      <c r="AM111" s="187" t="s">
        <v>963</v>
      </c>
      <c r="AO111" s="189" t="s">
        <v>854</v>
      </c>
      <c r="AS111" s="185">
        <v>10</v>
      </c>
      <c r="AT111" s="189" t="s">
        <v>964</v>
      </c>
      <c r="AU111" s="187" t="s">
        <v>965</v>
      </c>
      <c r="AV111" s="182">
        <v>3.8</v>
      </c>
      <c r="AW111" s="190"/>
      <c r="AX111" s="217">
        <v>0.51</v>
      </c>
      <c r="AY111" s="189" t="s">
        <v>765</v>
      </c>
      <c r="BN111" s="195" t="s">
        <v>717</v>
      </c>
      <c r="BP111" s="196" t="s">
        <v>714</v>
      </c>
      <c r="BQ111" s="196" t="s">
        <v>757</v>
      </c>
      <c r="BR111" s="196" t="s">
        <v>692</v>
      </c>
      <c r="BS111" s="196" t="s">
        <v>701</v>
      </c>
      <c r="BT111" s="195" t="s">
        <v>103</v>
      </c>
      <c r="BU111" s="195" t="s">
        <v>714</v>
      </c>
      <c r="BV111" s="195" t="s">
        <v>694</v>
      </c>
      <c r="BW111" s="195" t="s">
        <v>691</v>
      </c>
      <c r="BX111" s="195" t="s">
        <v>714</v>
      </c>
      <c r="CB111" s="195" t="s">
        <v>797</v>
      </c>
    </row>
    <row r="112" spans="1:80">
      <c r="A112" s="35" t="s">
        <v>674</v>
      </c>
      <c r="B112" s="35" t="s">
        <v>960</v>
      </c>
      <c r="C112" s="178">
        <v>42866</v>
      </c>
      <c r="D112" s="179" t="s">
        <v>966</v>
      </c>
      <c r="H112" s="182">
        <v>17.5</v>
      </c>
      <c r="M112" s="183" t="s">
        <v>142</v>
      </c>
      <c r="P112" s="183" t="s">
        <v>677</v>
      </c>
      <c r="Q112" s="183" t="s">
        <v>106</v>
      </c>
      <c r="R112" s="183" t="s">
        <v>107</v>
      </c>
      <c r="S112" s="183" t="s">
        <v>114</v>
      </c>
      <c r="T112" s="183" t="s">
        <v>107</v>
      </c>
      <c r="U112" s="183" t="s">
        <v>110</v>
      </c>
      <c r="V112" s="183" t="s">
        <v>677</v>
      </c>
      <c r="Y112" s="182">
        <v>8</v>
      </c>
      <c r="Z112" s="184">
        <v>4.7</v>
      </c>
      <c r="AA112" s="182">
        <v>5.0999999999999996</v>
      </c>
      <c r="AB112" s="185">
        <v>14</v>
      </c>
      <c r="AC112" s="182">
        <v>9.4</v>
      </c>
      <c r="AH112" s="187" t="s">
        <v>715</v>
      </c>
      <c r="AI112" s="188">
        <v>2.5000000000000001E-2</v>
      </c>
      <c r="AJ112" s="197">
        <v>7.0000000000000007E-2</v>
      </c>
      <c r="AK112" s="197">
        <v>0.03</v>
      </c>
      <c r="AL112" s="187" t="s">
        <v>680</v>
      </c>
      <c r="AM112" s="197">
        <v>0.09</v>
      </c>
      <c r="AO112" s="189" t="s">
        <v>208</v>
      </c>
      <c r="AS112" s="182">
        <v>4.8</v>
      </c>
      <c r="AT112" s="189" t="s">
        <v>967</v>
      </c>
      <c r="AU112" s="187" t="s">
        <v>968</v>
      </c>
      <c r="AV112" s="182">
        <v>1.5</v>
      </c>
      <c r="AW112" s="190"/>
      <c r="AX112" s="217">
        <v>0.44</v>
      </c>
      <c r="AY112" s="197">
        <v>0.3</v>
      </c>
      <c r="BM112" s="205">
        <v>0.04</v>
      </c>
      <c r="BN112" s="195" t="s">
        <v>701</v>
      </c>
      <c r="BP112" s="196" t="s">
        <v>692</v>
      </c>
      <c r="BQ112" s="196" t="s">
        <v>717</v>
      </c>
      <c r="BR112" s="196" t="s">
        <v>103</v>
      </c>
      <c r="BS112" s="196" t="s">
        <v>103</v>
      </c>
      <c r="BT112" s="195" t="s">
        <v>103</v>
      </c>
      <c r="BU112" s="195" t="s">
        <v>703</v>
      </c>
      <c r="BV112" s="195" t="s">
        <v>714</v>
      </c>
      <c r="BW112" s="195" t="s">
        <v>717</v>
      </c>
      <c r="BX112" s="195" t="s">
        <v>692</v>
      </c>
      <c r="CB112" s="195" t="s">
        <v>696</v>
      </c>
    </row>
    <row r="113" spans="1:80">
      <c r="A113" s="35" t="s">
        <v>674</v>
      </c>
      <c r="B113" s="35" t="s">
        <v>960</v>
      </c>
      <c r="C113" s="178">
        <v>42893</v>
      </c>
      <c r="D113" s="179" t="s">
        <v>969</v>
      </c>
      <c r="H113" s="182">
        <v>20.5</v>
      </c>
      <c r="M113" s="183" t="s">
        <v>142</v>
      </c>
      <c r="P113" s="183" t="s">
        <v>677</v>
      </c>
      <c r="Q113" s="183" t="s">
        <v>106</v>
      </c>
      <c r="R113" s="183" t="s">
        <v>107</v>
      </c>
      <c r="S113" s="183" t="s">
        <v>114</v>
      </c>
      <c r="T113" s="183" t="s">
        <v>107</v>
      </c>
      <c r="U113" s="183" t="s">
        <v>110</v>
      </c>
      <c r="V113" s="183" t="s">
        <v>677</v>
      </c>
      <c r="Y113" s="182">
        <v>7.5</v>
      </c>
      <c r="Z113" s="184">
        <v>4.9000000000000004</v>
      </c>
      <c r="AA113" s="182">
        <v>7.7</v>
      </c>
      <c r="AB113" s="185">
        <v>14</v>
      </c>
      <c r="AC113" s="182">
        <v>6.9</v>
      </c>
      <c r="AH113" s="187" t="s">
        <v>772</v>
      </c>
      <c r="AI113" s="188">
        <v>1.6E-2</v>
      </c>
      <c r="AJ113" s="187" t="s">
        <v>970</v>
      </c>
      <c r="AK113" s="187" t="s">
        <v>951</v>
      </c>
      <c r="AL113" s="187" t="s">
        <v>773</v>
      </c>
      <c r="AM113" s="197">
        <v>0.12</v>
      </c>
      <c r="AO113" s="189" t="s">
        <v>208</v>
      </c>
      <c r="AS113" s="182">
        <v>3.6</v>
      </c>
      <c r="AT113" s="189" t="s">
        <v>971</v>
      </c>
      <c r="AU113" s="187" t="s">
        <v>972</v>
      </c>
      <c r="AV113" s="182">
        <v>1.4</v>
      </c>
      <c r="AW113" s="190" t="s">
        <v>600</v>
      </c>
      <c r="AX113" s="217">
        <v>0.4</v>
      </c>
      <c r="AY113" s="197">
        <v>0.22</v>
      </c>
      <c r="BN113" s="195" t="s">
        <v>757</v>
      </c>
      <c r="BP113" s="196" t="s">
        <v>692</v>
      </c>
      <c r="BQ113" s="196" t="s">
        <v>727</v>
      </c>
      <c r="BR113" s="196" t="s">
        <v>103</v>
      </c>
      <c r="BS113" s="196" t="s">
        <v>103</v>
      </c>
      <c r="BT113" s="195" t="s">
        <v>103</v>
      </c>
      <c r="BU113" s="195" t="s">
        <v>717</v>
      </c>
      <c r="BV113" s="195" t="s">
        <v>691</v>
      </c>
      <c r="BW113" s="195" t="s">
        <v>714</v>
      </c>
      <c r="BX113" s="195" t="s">
        <v>714</v>
      </c>
      <c r="CB113" s="195" t="s">
        <v>866</v>
      </c>
    </row>
    <row r="114" spans="1:80">
      <c r="A114" s="35" t="s">
        <v>674</v>
      </c>
      <c r="B114" s="35" t="s">
        <v>960</v>
      </c>
      <c r="C114" s="199">
        <v>42922</v>
      </c>
      <c r="D114" s="179">
        <v>0.3888888888888889</v>
      </c>
      <c r="H114" s="182">
        <v>26</v>
      </c>
      <c r="M114" s="183" t="s">
        <v>142</v>
      </c>
      <c r="P114" s="183" t="s">
        <v>677</v>
      </c>
      <c r="Q114" s="183" t="s">
        <v>106</v>
      </c>
      <c r="R114" s="183" t="s">
        <v>107</v>
      </c>
      <c r="S114" s="183" t="s">
        <v>114</v>
      </c>
      <c r="T114" s="183" t="s">
        <v>107</v>
      </c>
      <c r="U114" s="183" t="s">
        <v>110</v>
      </c>
      <c r="V114" s="183" t="s">
        <v>677</v>
      </c>
      <c r="Y114" s="200">
        <v>7.6</v>
      </c>
      <c r="Z114" s="201">
        <v>6</v>
      </c>
      <c r="AA114" s="200">
        <v>11</v>
      </c>
      <c r="AB114" s="185">
        <v>18</v>
      </c>
      <c r="AC114" s="182">
        <v>5.7</v>
      </c>
      <c r="AG114" s="202" t="s">
        <v>771</v>
      </c>
      <c r="AH114" s="187" t="s">
        <v>715</v>
      </c>
      <c r="AI114" s="188">
        <v>2.3E-2</v>
      </c>
      <c r="AJ114" s="197">
        <v>0.28000000000000003</v>
      </c>
      <c r="AK114" s="197">
        <v>0.13</v>
      </c>
      <c r="AL114" s="187" t="s">
        <v>585</v>
      </c>
      <c r="AM114" s="197">
        <v>0.12</v>
      </c>
      <c r="AO114" s="189" t="s">
        <v>586</v>
      </c>
      <c r="AS114" s="182">
        <v>4.7</v>
      </c>
      <c r="AT114" s="202">
        <v>1.8</v>
      </c>
      <c r="AU114" s="187">
        <v>0.15</v>
      </c>
      <c r="AV114" s="203">
        <v>1.7</v>
      </c>
      <c r="AW114" s="190"/>
      <c r="AX114" s="204">
        <v>0.47</v>
      </c>
      <c r="AY114" s="204">
        <v>0.31</v>
      </c>
      <c r="BM114" s="205">
        <v>0.03</v>
      </c>
      <c r="BN114" s="195" t="s">
        <v>691</v>
      </c>
      <c r="BP114" s="196" t="s">
        <v>703</v>
      </c>
      <c r="BQ114" s="196" t="s">
        <v>727</v>
      </c>
      <c r="BR114" s="196" t="s">
        <v>692</v>
      </c>
      <c r="BS114" s="196" t="s">
        <v>691</v>
      </c>
      <c r="BT114" s="195" t="s">
        <v>103</v>
      </c>
      <c r="BU114" s="195" t="s">
        <v>714</v>
      </c>
      <c r="BV114" s="195" t="s">
        <v>691</v>
      </c>
      <c r="BW114" s="195" t="s">
        <v>726</v>
      </c>
      <c r="BX114" s="195" t="s">
        <v>757</v>
      </c>
      <c r="BY114" s="202" t="s">
        <v>973</v>
      </c>
      <c r="BZ114" s="202" t="s">
        <v>777</v>
      </c>
      <c r="CA114" s="202" t="s">
        <v>778</v>
      </c>
      <c r="CB114" s="195" t="s">
        <v>293</v>
      </c>
    </row>
    <row r="115" spans="1:80">
      <c r="A115" s="35" t="s">
        <v>674</v>
      </c>
      <c r="B115" s="35" t="s">
        <v>960</v>
      </c>
      <c r="C115" s="199">
        <v>42950</v>
      </c>
      <c r="D115" s="179">
        <v>0.38472222222222219</v>
      </c>
      <c r="H115" s="200">
        <v>23.5</v>
      </c>
      <c r="M115" s="183" t="s">
        <v>142</v>
      </c>
      <c r="P115" s="183" t="s">
        <v>677</v>
      </c>
      <c r="Q115" s="183" t="s">
        <v>106</v>
      </c>
      <c r="R115" s="183" t="s">
        <v>107</v>
      </c>
      <c r="S115" s="183" t="s">
        <v>114</v>
      </c>
      <c r="T115" s="183" t="s">
        <v>107</v>
      </c>
      <c r="U115" s="183" t="s">
        <v>110</v>
      </c>
      <c r="V115" s="183" t="s">
        <v>677</v>
      </c>
      <c r="Y115" s="200">
        <v>7.4</v>
      </c>
      <c r="Z115" s="201">
        <v>4.7</v>
      </c>
      <c r="AA115" s="200">
        <v>6.2</v>
      </c>
      <c r="AB115" s="189">
        <v>17</v>
      </c>
      <c r="AC115" s="200">
        <v>6.2</v>
      </c>
      <c r="AH115" s="187" t="s">
        <v>780</v>
      </c>
      <c r="AI115" s="206">
        <v>1.4E-2</v>
      </c>
      <c r="AJ115" s="187">
        <v>0.19</v>
      </c>
      <c r="AK115" s="187">
        <v>0.12</v>
      </c>
      <c r="AL115" s="187" t="s">
        <v>680</v>
      </c>
      <c r="AM115" s="187">
        <v>0.11</v>
      </c>
      <c r="AO115" s="189" t="s">
        <v>806</v>
      </c>
      <c r="AS115" s="200">
        <v>5.8</v>
      </c>
      <c r="AT115" s="202">
        <v>1.4</v>
      </c>
      <c r="AU115" s="187">
        <v>0.13</v>
      </c>
      <c r="AV115" s="200">
        <v>3.6</v>
      </c>
      <c r="AW115" s="190"/>
      <c r="AX115" s="212">
        <v>0.28000000000000003</v>
      </c>
      <c r="AY115" s="202">
        <v>0.16</v>
      </c>
      <c r="BC115" s="202">
        <v>0.03</v>
      </c>
      <c r="BL115" s="190" t="s">
        <v>725</v>
      </c>
      <c r="BN115" s="195" t="s">
        <v>717</v>
      </c>
      <c r="BP115" s="196" t="s">
        <v>717</v>
      </c>
      <c r="BQ115" s="196" t="s">
        <v>692</v>
      </c>
      <c r="BR115" s="196" t="s">
        <v>695</v>
      </c>
      <c r="BS115" s="196" t="s">
        <v>692</v>
      </c>
      <c r="BT115" s="195" t="s">
        <v>692</v>
      </c>
      <c r="BU115" s="195" t="s">
        <v>695</v>
      </c>
      <c r="BV115" s="195" t="s">
        <v>691</v>
      </c>
      <c r="BW115" s="195" t="s">
        <v>717</v>
      </c>
      <c r="BX115" s="195" t="s">
        <v>714</v>
      </c>
      <c r="CB115" s="195" t="s">
        <v>293</v>
      </c>
    </row>
    <row r="116" spans="1:80">
      <c r="A116" s="35" t="s">
        <v>674</v>
      </c>
      <c r="B116" s="35" t="s">
        <v>960</v>
      </c>
      <c r="C116" s="199">
        <v>42984</v>
      </c>
      <c r="D116" s="179">
        <v>0.38194444444444442</v>
      </c>
      <c r="F116" s="216">
        <v>0.67</v>
      </c>
      <c r="H116" s="200">
        <v>22.5</v>
      </c>
      <c r="M116" s="183" t="s">
        <v>142</v>
      </c>
      <c r="P116" s="183" t="s">
        <v>677</v>
      </c>
      <c r="Q116" s="183" t="s">
        <v>106</v>
      </c>
      <c r="R116" s="183" t="s">
        <v>107</v>
      </c>
      <c r="S116" s="183" t="s">
        <v>114</v>
      </c>
      <c r="T116" s="183" t="s">
        <v>107</v>
      </c>
      <c r="U116" s="183" t="s">
        <v>110</v>
      </c>
      <c r="V116" s="183" t="s">
        <v>677</v>
      </c>
      <c r="Y116" s="200">
        <v>7.6</v>
      </c>
      <c r="Z116" s="201">
        <v>5.5</v>
      </c>
      <c r="AA116" s="200">
        <v>7.1</v>
      </c>
      <c r="AB116" s="189">
        <v>17</v>
      </c>
      <c r="AC116" s="200">
        <v>5.8</v>
      </c>
      <c r="AH116" s="187" t="s">
        <v>715</v>
      </c>
      <c r="AI116" s="206">
        <v>1.6E-2</v>
      </c>
      <c r="AJ116" s="187">
        <v>0.16</v>
      </c>
      <c r="AK116" s="187">
        <v>0.08</v>
      </c>
      <c r="AL116" s="187" t="s">
        <v>802</v>
      </c>
      <c r="AM116" s="187">
        <v>0.1</v>
      </c>
      <c r="AO116" s="189" t="s">
        <v>716</v>
      </c>
      <c r="AS116" s="200">
        <v>3.6</v>
      </c>
      <c r="AT116" s="202">
        <v>1.2</v>
      </c>
      <c r="AU116" s="187">
        <v>0.14000000000000001</v>
      </c>
      <c r="AV116" s="200">
        <v>1.6</v>
      </c>
      <c r="AW116" s="190"/>
      <c r="AX116" s="212">
        <v>0.36</v>
      </c>
      <c r="AY116" s="202">
        <v>0.19</v>
      </c>
      <c r="BN116" s="195" t="s">
        <v>692</v>
      </c>
      <c r="BP116" s="196" t="s">
        <v>692</v>
      </c>
      <c r="BQ116" s="196" t="s">
        <v>695</v>
      </c>
      <c r="BR116" s="196" t="s">
        <v>714</v>
      </c>
      <c r="BS116" s="196" t="s">
        <v>701</v>
      </c>
      <c r="BT116" s="195" t="s">
        <v>691</v>
      </c>
      <c r="BU116" s="195" t="s">
        <v>692</v>
      </c>
      <c r="BV116" s="195" t="s">
        <v>703</v>
      </c>
      <c r="BW116" s="195" t="s">
        <v>692</v>
      </c>
      <c r="BX116" s="195" t="s">
        <v>692</v>
      </c>
      <c r="CB116" s="195" t="s">
        <v>293</v>
      </c>
    </row>
    <row r="117" spans="1:80">
      <c r="A117" s="35" t="s">
        <v>674</v>
      </c>
      <c r="B117" s="35" t="s">
        <v>960</v>
      </c>
      <c r="C117" s="207" t="s">
        <v>730</v>
      </c>
      <c r="D117" s="179">
        <v>0.3833333333333333</v>
      </c>
      <c r="H117" s="200">
        <v>17.5</v>
      </c>
      <c r="M117" s="183" t="s">
        <v>142</v>
      </c>
      <c r="P117" s="183" t="s">
        <v>677</v>
      </c>
      <c r="Q117" s="183" t="s">
        <v>106</v>
      </c>
      <c r="R117" s="183" t="s">
        <v>107</v>
      </c>
      <c r="S117" s="183" t="s">
        <v>114</v>
      </c>
      <c r="T117" s="183" t="s">
        <v>107</v>
      </c>
      <c r="U117" s="183" t="s">
        <v>110</v>
      </c>
      <c r="V117" s="183" t="s">
        <v>677</v>
      </c>
      <c r="W117" s="183"/>
      <c r="X117" s="183"/>
      <c r="Y117" s="200">
        <v>7.8</v>
      </c>
      <c r="Z117" s="201">
        <v>4.0999999999999996</v>
      </c>
      <c r="AA117" s="200">
        <v>4.7</v>
      </c>
      <c r="AB117" s="189">
        <v>6</v>
      </c>
      <c r="AC117" s="200">
        <v>7.8</v>
      </c>
      <c r="AD117" s="181"/>
      <c r="AE117" s="186"/>
      <c r="AF117" s="181"/>
      <c r="AG117" s="181"/>
      <c r="AH117" s="187" t="s">
        <v>780</v>
      </c>
      <c r="AI117" s="206">
        <v>3.4000000000000002E-2</v>
      </c>
      <c r="AJ117" s="187">
        <v>0.11</v>
      </c>
      <c r="AK117" s="187">
        <v>0.05</v>
      </c>
      <c r="AL117" s="187" t="s">
        <v>802</v>
      </c>
      <c r="AM117" s="187">
        <v>0.12</v>
      </c>
      <c r="AN117" s="51"/>
      <c r="AO117" s="189" t="s">
        <v>723</v>
      </c>
      <c r="AP117" s="51"/>
      <c r="AQ117" s="51"/>
      <c r="AR117" s="51"/>
      <c r="AS117" s="200">
        <v>8.8000000000000007</v>
      </c>
      <c r="AT117" s="202">
        <v>1.3</v>
      </c>
      <c r="AU117" s="187">
        <v>0.27</v>
      </c>
      <c r="AV117" s="200">
        <v>6.7</v>
      </c>
      <c r="AW117" s="190"/>
      <c r="AX117" s="202">
        <v>0.34</v>
      </c>
      <c r="AY117" s="212">
        <v>0.23</v>
      </c>
      <c r="AZ117" s="51"/>
      <c r="BA117" s="14"/>
      <c r="BB117" s="181"/>
      <c r="BC117" s="51"/>
      <c r="BD117" s="51"/>
      <c r="BE117" s="186"/>
      <c r="BF117" s="181"/>
      <c r="BG117" s="192"/>
      <c r="BH117" s="192"/>
      <c r="BI117" s="14"/>
      <c r="BJ117" s="51"/>
      <c r="BK117" s="51"/>
      <c r="BN117" s="195" t="s">
        <v>692</v>
      </c>
      <c r="BO117" s="51"/>
      <c r="BP117" s="196" t="s">
        <v>691</v>
      </c>
      <c r="BQ117" s="196" t="s">
        <v>726</v>
      </c>
      <c r="BR117" s="196" t="s">
        <v>692</v>
      </c>
      <c r="BS117" s="196" t="s">
        <v>714</v>
      </c>
      <c r="BT117" s="195" t="s">
        <v>692</v>
      </c>
      <c r="BU117" s="195" t="s">
        <v>695</v>
      </c>
      <c r="BV117" s="195" t="s">
        <v>691</v>
      </c>
      <c r="BW117" s="195" t="s">
        <v>694</v>
      </c>
      <c r="BX117" s="195" t="s">
        <v>692</v>
      </c>
      <c r="CB117" s="195" t="s">
        <v>293</v>
      </c>
    </row>
    <row r="118" spans="1:80">
      <c r="A118" s="35" t="s">
        <v>674</v>
      </c>
      <c r="B118" s="35" t="s">
        <v>960</v>
      </c>
      <c r="C118" s="208" t="s">
        <v>731</v>
      </c>
      <c r="D118" s="179">
        <v>0.38194444444444442</v>
      </c>
      <c r="H118" s="200">
        <v>16.5</v>
      </c>
      <c r="M118" s="183" t="s">
        <v>142</v>
      </c>
      <c r="P118" s="183" t="s">
        <v>677</v>
      </c>
      <c r="Q118" s="183" t="s">
        <v>106</v>
      </c>
      <c r="R118" s="183" t="s">
        <v>107</v>
      </c>
      <c r="S118" s="183" t="s">
        <v>114</v>
      </c>
      <c r="T118" s="183" t="s">
        <v>107</v>
      </c>
      <c r="U118" s="183" t="s">
        <v>110</v>
      </c>
      <c r="V118" s="183" t="s">
        <v>677</v>
      </c>
      <c r="Y118" s="200">
        <v>7.6</v>
      </c>
      <c r="Z118" s="201">
        <v>1.7</v>
      </c>
      <c r="AA118" s="200">
        <v>3.7</v>
      </c>
      <c r="AB118" s="189">
        <v>8</v>
      </c>
      <c r="AC118" s="200">
        <v>8.5</v>
      </c>
      <c r="AH118" s="187" t="s">
        <v>707</v>
      </c>
      <c r="AI118" s="206">
        <v>7.0000000000000001E-3</v>
      </c>
      <c r="AJ118" s="187">
        <v>0.11</v>
      </c>
      <c r="AK118" s="187">
        <v>0.08</v>
      </c>
      <c r="AL118" s="187" t="s">
        <v>802</v>
      </c>
      <c r="AM118" s="187">
        <v>0.12</v>
      </c>
      <c r="AO118" s="189" t="s">
        <v>793</v>
      </c>
      <c r="AS118" s="200">
        <v>9.1999999999999993</v>
      </c>
      <c r="AT118" s="212">
        <v>0.6</v>
      </c>
      <c r="AU118" s="187">
        <v>0.09</v>
      </c>
      <c r="AV118" s="200">
        <v>7.4</v>
      </c>
      <c r="AW118" s="190"/>
      <c r="AX118" s="202">
        <v>0.15</v>
      </c>
      <c r="AY118" s="202">
        <v>6.9000000000000006E-2</v>
      </c>
      <c r="BM118" s="198">
        <v>0.05</v>
      </c>
      <c r="BN118" s="195" t="s">
        <v>717</v>
      </c>
      <c r="BP118" s="196" t="s">
        <v>692</v>
      </c>
      <c r="BQ118" s="196" t="s">
        <v>691</v>
      </c>
      <c r="BR118" s="196" t="s">
        <v>692</v>
      </c>
      <c r="BS118" s="196" t="s">
        <v>691</v>
      </c>
      <c r="BT118" s="195" t="s">
        <v>704</v>
      </c>
      <c r="BU118" s="195" t="s">
        <v>692</v>
      </c>
      <c r="BV118" s="195" t="s">
        <v>692</v>
      </c>
      <c r="BW118" s="195" t="s">
        <v>701</v>
      </c>
      <c r="BX118" s="195" t="s">
        <v>701</v>
      </c>
      <c r="CB118" s="195" t="s">
        <v>293</v>
      </c>
    </row>
    <row r="119" spans="1:80">
      <c r="A119" s="35" t="s">
        <v>674</v>
      </c>
      <c r="B119" s="35" t="s">
        <v>960</v>
      </c>
      <c r="C119" s="209" t="s">
        <v>974</v>
      </c>
      <c r="D119" s="179">
        <v>0.38541666666666669</v>
      </c>
      <c r="H119" s="200">
        <v>16.5</v>
      </c>
      <c r="M119" s="183" t="s">
        <v>142</v>
      </c>
      <c r="P119" s="183" t="s">
        <v>677</v>
      </c>
      <c r="Q119" s="183" t="s">
        <v>106</v>
      </c>
      <c r="R119" s="183" t="s">
        <v>107</v>
      </c>
      <c r="S119" s="183" t="s">
        <v>114</v>
      </c>
      <c r="T119" s="183" t="s">
        <v>107</v>
      </c>
      <c r="U119" s="183" t="s">
        <v>110</v>
      </c>
      <c r="V119" s="183" t="s">
        <v>677</v>
      </c>
      <c r="Y119" s="200">
        <v>7.6</v>
      </c>
      <c r="Z119" s="201">
        <v>1.7</v>
      </c>
      <c r="AA119" s="200">
        <v>3.7</v>
      </c>
      <c r="AB119" s="189">
        <v>8</v>
      </c>
      <c r="AC119" s="200">
        <v>8.5</v>
      </c>
      <c r="AH119" s="187" t="s">
        <v>715</v>
      </c>
      <c r="AI119" s="206">
        <v>7.0000000000000001E-3</v>
      </c>
      <c r="AJ119" s="187">
        <v>0.11</v>
      </c>
      <c r="AK119" s="187">
        <v>0.08</v>
      </c>
      <c r="AL119" s="187" t="s">
        <v>732</v>
      </c>
      <c r="AM119" s="187">
        <v>0.12</v>
      </c>
      <c r="AO119" s="189" t="s">
        <v>208</v>
      </c>
      <c r="AS119" s="200">
        <v>9.1999999999999993</v>
      </c>
      <c r="AT119" s="212">
        <v>0.6</v>
      </c>
      <c r="AU119" s="187">
        <v>0.09</v>
      </c>
      <c r="AV119" s="200">
        <v>7.4</v>
      </c>
      <c r="AW119" s="190" t="s">
        <v>785</v>
      </c>
      <c r="AX119" s="202">
        <v>0.15</v>
      </c>
      <c r="AY119" s="202">
        <v>6.9000000000000006E-2</v>
      </c>
      <c r="BM119" s="198">
        <v>0.05</v>
      </c>
      <c r="BN119" s="195" t="s">
        <v>714</v>
      </c>
      <c r="BP119" s="196" t="s">
        <v>726</v>
      </c>
      <c r="BQ119" s="196" t="s">
        <v>714</v>
      </c>
      <c r="BR119" s="196" t="s">
        <v>692</v>
      </c>
      <c r="BS119" s="196" t="s">
        <v>851</v>
      </c>
      <c r="BT119" s="195" t="s">
        <v>692</v>
      </c>
      <c r="BU119" s="195" t="s">
        <v>692</v>
      </c>
      <c r="BV119" s="195" t="s">
        <v>695</v>
      </c>
      <c r="BW119" s="195" t="s">
        <v>703</v>
      </c>
      <c r="BX119" s="195" t="s">
        <v>691</v>
      </c>
      <c r="CB119" s="195" t="s">
        <v>293</v>
      </c>
    </row>
    <row r="120" spans="1:80">
      <c r="A120" s="35" t="s">
        <v>674</v>
      </c>
      <c r="B120" s="35" t="s">
        <v>960</v>
      </c>
      <c r="C120" s="168" t="s">
        <v>735</v>
      </c>
      <c r="D120" s="179">
        <v>0.38194444444444442</v>
      </c>
      <c r="F120" s="216">
        <v>0.23</v>
      </c>
      <c r="H120" s="200">
        <v>6.5</v>
      </c>
      <c r="M120" s="183" t="s">
        <v>142</v>
      </c>
      <c r="P120" s="183" t="s">
        <v>677</v>
      </c>
      <c r="Q120" s="183" t="s">
        <v>106</v>
      </c>
      <c r="R120" s="183" t="s">
        <v>107</v>
      </c>
      <c r="S120" s="183" t="s">
        <v>114</v>
      </c>
      <c r="T120" s="183" t="s">
        <v>107</v>
      </c>
      <c r="U120" s="183" t="s">
        <v>110</v>
      </c>
      <c r="V120" s="183" t="s">
        <v>677</v>
      </c>
      <c r="Y120" s="200">
        <v>7.4</v>
      </c>
      <c r="Z120" s="201">
        <v>10</v>
      </c>
      <c r="AA120" s="200">
        <v>7</v>
      </c>
      <c r="AB120" s="189">
        <v>6</v>
      </c>
      <c r="AC120" s="200">
        <v>8.6999999999999993</v>
      </c>
      <c r="AG120" s="202" t="s">
        <v>786</v>
      </c>
      <c r="AH120" s="187" t="s">
        <v>611</v>
      </c>
      <c r="AI120" s="206">
        <v>1.7000000000000001E-2</v>
      </c>
      <c r="AJ120" s="187">
        <v>0.28999999999999998</v>
      </c>
      <c r="AK120" s="187">
        <v>0.21</v>
      </c>
      <c r="AL120" s="187" t="s">
        <v>784</v>
      </c>
      <c r="AM120" s="187">
        <v>0.1</v>
      </c>
      <c r="AO120" s="189" t="s">
        <v>208</v>
      </c>
      <c r="AS120" s="189">
        <v>11</v>
      </c>
      <c r="AT120" s="202">
        <v>4.9000000000000004</v>
      </c>
      <c r="AU120" s="187">
        <v>0.22</v>
      </c>
      <c r="AV120" s="200">
        <v>3.9</v>
      </c>
      <c r="AW120" s="190"/>
      <c r="AX120" s="202">
        <v>0.68</v>
      </c>
      <c r="AY120" s="202">
        <v>0.44</v>
      </c>
      <c r="BM120" s="198">
        <v>0.06</v>
      </c>
      <c r="BN120" s="195" t="s">
        <v>703</v>
      </c>
      <c r="BP120" s="196" t="s">
        <v>701</v>
      </c>
      <c r="BQ120" s="196" t="s">
        <v>691</v>
      </c>
      <c r="BR120" s="196" t="s">
        <v>717</v>
      </c>
      <c r="BS120" s="196" t="s">
        <v>694</v>
      </c>
      <c r="BT120" s="195" t="s">
        <v>692</v>
      </c>
      <c r="BU120" s="195" t="s">
        <v>692</v>
      </c>
      <c r="BV120" s="195" t="s">
        <v>692</v>
      </c>
      <c r="BW120" s="195" t="s">
        <v>692</v>
      </c>
      <c r="BX120" s="195" t="s">
        <v>717</v>
      </c>
      <c r="CB120" s="195" t="s">
        <v>293</v>
      </c>
    </row>
    <row r="121" spans="1:80">
      <c r="A121" s="35" t="s">
        <v>674</v>
      </c>
      <c r="B121" s="35" t="s">
        <v>960</v>
      </c>
      <c r="C121" s="168" t="s">
        <v>738</v>
      </c>
      <c r="D121" s="179">
        <v>0.38541666666666669</v>
      </c>
      <c r="H121" s="200">
        <v>5</v>
      </c>
      <c r="M121" s="183" t="s">
        <v>142</v>
      </c>
      <c r="P121" s="183" t="s">
        <v>677</v>
      </c>
      <c r="Q121" s="183" t="s">
        <v>106</v>
      </c>
      <c r="R121" s="183" t="s">
        <v>107</v>
      </c>
      <c r="S121" s="183" t="s">
        <v>114</v>
      </c>
      <c r="T121" s="183" t="s">
        <v>107</v>
      </c>
      <c r="U121" s="183" t="s">
        <v>110</v>
      </c>
      <c r="V121" s="183" t="s">
        <v>677</v>
      </c>
      <c r="Y121" s="200">
        <v>7.6</v>
      </c>
      <c r="Z121" s="201">
        <v>11</v>
      </c>
      <c r="AA121" s="200">
        <v>7.6</v>
      </c>
      <c r="AB121" s="189">
        <v>11</v>
      </c>
      <c r="AC121" s="200">
        <v>10.7</v>
      </c>
      <c r="AH121" s="187" t="s">
        <v>734</v>
      </c>
      <c r="AI121" s="206">
        <v>2.1000000000000001E-2</v>
      </c>
      <c r="AJ121" s="187">
        <v>0.23</v>
      </c>
      <c r="AK121" s="187">
        <v>0.15</v>
      </c>
      <c r="AL121" s="187" t="s">
        <v>844</v>
      </c>
      <c r="AM121" s="187">
        <v>0.09</v>
      </c>
      <c r="AO121" s="189" t="s">
        <v>208</v>
      </c>
      <c r="AS121" s="189">
        <v>12</v>
      </c>
      <c r="AT121" s="202">
        <v>3.6</v>
      </c>
      <c r="AU121" s="187">
        <v>0.19</v>
      </c>
      <c r="AV121" s="200">
        <v>4.9000000000000004</v>
      </c>
      <c r="AW121" s="190"/>
      <c r="AX121" s="212">
        <v>0.68</v>
      </c>
      <c r="AY121" s="202">
        <v>0.43</v>
      </c>
      <c r="BC121" s="202" t="s">
        <v>975</v>
      </c>
      <c r="BL121" s="190" t="s">
        <v>908</v>
      </c>
      <c r="BN121" s="195" t="s">
        <v>726</v>
      </c>
      <c r="BP121" s="196" t="s">
        <v>692</v>
      </c>
      <c r="BQ121" s="196" t="s">
        <v>714</v>
      </c>
      <c r="BR121" s="196" t="s">
        <v>691</v>
      </c>
      <c r="BS121" s="196" t="s">
        <v>714</v>
      </c>
      <c r="BT121" s="195" t="s">
        <v>714</v>
      </c>
      <c r="BU121" s="195" t="s">
        <v>695</v>
      </c>
      <c r="BV121" s="195" t="s">
        <v>692</v>
      </c>
      <c r="BW121" s="195" t="s">
        <v>714</v>
      </c>
      <c r="BX121" s="195" t="s">
        <v>717</v>
      </c>
      <c r="CB121" s="195" t="s">
        <v>293</v>
      </c>
    </row>
    <row r="122" spans="1:80" s="51" customFormat="1">
      <c r="A122" s="51" t="s">
        <v>674</v>
      </c>
      <c r="B122" s="51" t="s">
        <v>960</v>
      </c>
      <c r="C122" s="211" t="s">
        <v>742</v>
      </c>
      <c r="D122" s="179">
        <v>0.38541666666666669</v>
      </c>
      <c r="E122" s="180"/>
      <c r="F122" s="181"/>
      <c r="G122" s="14"/>
      <c r="H122" s="200">
        <v>9</v>
      </c>
      <c r="M122" s="183" t="s">
        <v>142</v>
      </c>
      <c r="O122" s="14"/>
      <c r="P122" s="183" t="s">
        <v>677</v>
      </c>
      <c r="Q122" s="183" t="s">
        <v>106</v>
      </c>
      <c r="R122" s="183" t="s">
        <v>107</v>
      </c>
      <c r="S122" s="183" t="s">
        <v>114</v>
      </c>
      <c r="T122" s="183" t="s">
        <v>107</v>
      </c>
      <c r="U122" s="183" t="s">
        <v>110</v>
      </c>
      <c r="V122" s="183" t="s">
        <v>677</v>
      </c>
      <c r="Y122" s="200">
        <v>7.7</v>
      </c>
      <c r="Z122" s="201">
        <v>4.7</v>
      </c>
      <c r="AA122" s="200">
        <v>4.5999999999999996</v>
      </c>
      <c r="AB122" s="189">
        <v>7</v>
      </c>
      <c r="AC122" s="200">
        <v>10</v>
      </c>
      <c r="AD122" s="181"/>
      <c r="AE122" s="186"/>
      <c r="AF122" s="181"/>
      <c r="AG122" s="181"/>
      <c r="AH122" s="187" t="s">
        <v>715</v>
      </c>
      <c r="AI122" s="206">
        <v>1.0999999999999999E-2</v>
      </c>
      <c r="AJ122" s="187">
        <v>0.17</v>
      </c>
      <c r="AK122" s="187">
        <v>0.15</v>
      </c>
      <c r="AL122" s="187" t="s">
        <v>802</v>
      </c>
      <c r="AM122" s="187" t="s">
        <v>751</v>
      </c>
      <c r="AO122" s="189" t="s">
        <v>208</v>
      </c>
      <c r="AS122" s="200">
        <v>7.4</v>
      </c>
      <c r="AT122" s="202">
        <v>1.7</v>
      </c>
      <c r="AU122" s="187">
        <v>0.1</v>
      </c>
      <c r="AV122" s="200">
        <v>5.2</v>
      </c>
      <c r="AW122" s="190"/>
      <c r="AX122" s="202">
        <v>0.27</v>
      </c>
      <c r="AY122" s="202">
        <v>0.18</v>
      </c>
      <c r="BA122" s="14"/>
      <c r="BB122" s="181"/>
      <c r="BE122" s="186"/>
      <c r="BF122" s="181"/>
      <c r="BG122" s="192"/>
      <c r="BH122" s="192"/>
      <c r="BI122" s="14"/>
      <c r="BL122" s="193"/>
      <c r="BM122" s="198">
        <v>0.05</v>
      </c>
      <c r="BN122" s="195" t="s">
        <v>717</v>
      </c>
      <c r="BP122" s="196" t="s">
        <v>694</v>
      </c>
      <c r="BQ122" s="196" t="s">
        <v>691</v>
      </c>
      <c r="BR122" s="196" t="s">
        <v>692</v>
      </c>
      <c r="BS122" s="196" t="s">
        <v>717</v>
      </c>
      <c r="BT122" s="195" t="s">
        <v>727</v>
      </c>
      <c r="BU122" s="195" t="s">
        <v>692</v>
      </c>
      <c r="BV122" s="195" t="s">
        <v>692</v>
      </c>
      <c r="BW122" s="195" t="s">
        <v>692</v>
      </c>
      <c r="BX122" s="195" t="s">
        <v>701</v>
      </c>
      <c r="CB122" s="195" t="s">
        <v>293</v>
      </c>
    </row>
    <row r="123" spans="1:80">
      <c r="A123" s="35" t="s">
        <v>674</v>
      </c>
      <c r="B123" s="13" t="s">
        <v>976</v>
      </c>
      <c r="C123" s="178">
        <v>42838</v>
      </c>
      <c r="D123" s="179" t="s">
        <v>977</v>
      </c>
      <c r="H123" s="184">
        <v>15.5</v>
      </c>
      <c r="M123" s="183" t="s">
        <v>142</v>
      </c>
      <c r="Y123" s="184">
        <v>7.4</v>
      </c>
      <c r="Z123" s="184">
        <v>4.5</v>
      </c>
      <c r="AA123" s="184">
        <v>5.0999999999999996</v>
      </c>
      <c r="AB123" s="223">
        <v>4</v>
      </c>
      <c r="AC123" s="182">
        <v>6.9</v>
      </c>
    </row>
    <row r="124" spans="1:80">
      <c r="A124" s="35" t="s">
        <v>674</v>
      </c>
      <c r="B124" s="35" t="s">
        <v>976</v>
      </c>
      <c r="C124" s="178">
        <v>42866</v>
      </c>
      <c r="D124" s="179" t="s">
        <v>978</v>
      </c>
      <c r="H124" s="184">
        <v>22.5</v>
      </c>
      <c r="M124" s="183" t="s">
        <v>142</v>
      </c>
      <c r="Y124" s="184">
        <v>7.7</v>
      </c>
      <c r="Z124" s="184">
        <v>3.8</v>
      </c>
      <c r="AA124" s="184">
        <v>5.6</v>
      </c>
      <c r="AB124" s="223">
        <v>1</v>
      </c>
      <c r="AC124" s="182">
        <v>8.9</v>
      </c>
    </row>
    <row r="125" spans="1:80">
      <c r="A125" s="35" t="s">
        <v>674</v>
      </c>
      <c r="B125" s="35" t="s">
        <v>976</v>
      </c>
      <c r="C125" s="178">
        <v>42893</v>
      </c>
      <c r="D125" s="179" t="s">
        <v>979</v>
      </c>
      <c r="H125" s="184">
        <v>21</v>
      </c>
      <c r="M125" s="183" t="s">
        <v>142</v>
      </c>
      <c r="Y125" s="184">
        <v>7.6</v>
      </c>
      <c r="Z125" s="184">
        <v>2.9</v>
      </c>
      <c r="AA125" s="184">
        <v>6</v>
      </c>
      <c r="AB125" s="223">
        <v>7</v>
      </c>
      <c r="AC125" s="182">
        <v>10.5</v>
      </c>
    </row>
    <row r="126" spans="1:80">
      <c r="A126" s="35" t="s">
        <v>674</v>
      </c>
      <c r="B126" s="35" t="s">
        <v>976</v>
      </c>
      <c r="C126" s="199">
        <v>42922</v>
      </c>
      <c r="D126" s="179">
        <v>0.39583333333333331</v>
      </c>
      <c r="H126" s="184">
        <v>27</v>
      </c>
      <c r="M126" s="183" t="s">
        <v>142</v>
      </c>
      <c r="Y126" s="201">
        <v>7.4</v>
      </c>
      <c r="Z126" s="201">
        <v>2.2000000000000002</v>
      </c>
      <c r="AA126" s="201">
        <v>5.9</v>
      </c>
      <c r="AB126" s="223">
        <v>8</v>
      </c>
      <c r="AC126" s="182">
        <v>6.2</v>
      </c>
    </row>
    <row r="127" spans="1:80">
      <c r="A127" s="35" t="s">
        <v>674</v>
      </c>
      <c r="B127" s="35" t="s">
        <v>976</v>
      </c>
      <c r="C127" s="199">
        <v>42950</v>
      </c>
      <c r="D127" s="179">
        <v>0.3923611111111111</v>
      </c>
      <c r="H127" s="201">
        <v>23.5</v>
      </c>
      <c r="M127" s="183" t="s">
        <v>142</v>
      </c>
      <c r="Y127" s="201">
        <v>7.4</v>
      </c>
      <c r="Z127" s="201">
        <v>2.2999999999999998</v>
      </c>
      <c r="AA127" s="201">
        <v>4</v>
      </c>
      <c r="AB127" s="230">
        <v>5</v>
      </c>
      <c r="AC127" s="200">
        <v>7.1</v>
      </c>
    </row>
    <row r="128" spans="1:80">
      <c r="A128" s="35" t="s">
        <v>674</v>
      </c>
      <c r="B128" s="35" t="s">
        <v>976</v>
      </c>
      <c r="C128" s="199">
        <v>42984</v>
      </c>
      <c r="D128" s="179">
        <v>0.39166666666666666</v>
      </c>
      <c r="H128" s="201">
        <v>23</v>
      </c>
      <c r="M128" s="183" t="s">
        <v>142</v>
      </c>
      <c r="Y128" s="201">
        <v>7.1</v>
      </c>
      <c r="Z128" s="201">
        <v>4.3</v>
      </c>
      <c r="AA128" s="201">
        <v>6.1</v>
      </c>
      <c r="AB128" s="230">
        <v>14</v>
      </c>
      <c r="AC128" s="200">
        <v>5.2</v>
      </c>
    </row>
    <row r="129" spans="1:80">
      <c r="A129" s="35" t="s">
        <v>674</v>
      </c>
      <c r="B129" s="35" t="s">
        <v>976</v>
      </c>
      <c r="C129" s="207" t="s">
        <v>730</v>
      </c>
      <c r="D129" s="179">
        <v>0.39374999999999999</v>
      </c>
      <c r="H129" s="201">
        <v>18.5</v>
      </c>
      <c r="M129" s="183" t="s">
        <v>142</v>
      </c>
      <c r="Y129" s="201">
        <v>7.5</v>
      </c>
      <c r="Z129" s="201">
        <v>1.4</v>
      </c>
      <c r="AA129" s="201">
        <v>3.2</v>
      </c>
      <c r="AB129" s="189">
        <v>1</v>
      </c>
      <c r="AC129" s="200">
        <v>9.1</v>
      </c>
      <c r="AD129" s="181"/>
      <c r="AE129" s="186"/>
      <c r="AF129" s="181"/>
      <c r="AG129" s="181"/>
      <c r="AH129" s="231"/>
      <c r="AI129" s="232"/>
      <c r="AJ129" s="231"/>
      <c r="AK129" s="231"/>
      <c r="AL129" s="231"/>
      <c r="AM129" s="231"/>
      <c r="AN129" s="51"/>
      <c r="AO129" s="233"/>
      <c r="AP129" s="51"/>
      <c r="AQ129" s="51"/>
      <c r="AR129" s="51"/>
      <c r="AS129" s="234"/>
      <c r="AT129" s="51"/>
      <c r="AU129" s="231"/>
      <c r="AV129" s="234"/>
      <c r="AX129" s="51"/>
      <c r="AY129" s="51"/>
      <c r="AZ129" s="51"/>
      <c r="BA129" s="14"/>
      <c r="BB129" s="181"/>
      <c r="BC129" s="51"/>
      <c r="BD129" s="51"/>
      <c r="BE129" s="186"/>
      <c r="BF129" s="181"/>
      <c r="BG129" s="192"/>
      <c r="BH129" s="192"/>
      <c r="BI129" s="14"/>
      <c r="BJ129" s="51"/>
      <c r="BK129" s="51"/>
      <c r="BO129" s="51"/>
    </row>
    <row r="130" spans="1:80">
      <c r="A130" s="35" t="s">
        <v>674</v>
      </c>
      <c r="B130" s="35" t="s">
        <v>976</v>
      </c>
      <c r="C130" s="208" t="s">
        <v>731</v>
      </c>
      <c r="D130" s="179">
        <v>0.3888888888888889</v>
      </c>
      <c r="H130" s="201">
        <v>17.5</v>
      </c>
      <c r="M130" s="183" t="s">
        <v>142</v>
      </c>
      <c r="Y130" s="201">
        <v>7.4</v>
      </c>
      <c r="Z130" s="201">
        <v>1.7</v>
      </c>
      <c r="AA130" s="201">
        <v>3.4</v>
      </c>
      <c r="AB130" s="230">
        <v>4</v>
      </c>
      <c r="AC130" s="200">
        <v>7.4</v>
      </c>
    </row>
    <row r="131" spans="1:80">
      <c r="A131" s="35" t="s">
        <v>674</v>
      </c>
      <c r="B131" s="35" t="s">
        <v>976</v>
      </c>
      <c r="C131" s="209" t="s">
        <v>733</v>
      </c>
      <c r="D131" s="179">
        <v>0.39444444444444443</v>
      </c>
      <c r="H131" s="201">
        <v>17.5</v>
      </c>
      <c r="M131" s="183" t="s">
        <v>142</v>
      </c>
      <c r="Y131" s="201">
        <v>7.4</v>
      </c>
      <c r="Z131" s="201">
        <v>1.7</v>
      </c>
      <c r="AA131" s="201">
        <v>3.4</v>
      </c>
      <c r="AB131" s="230">
        <v>4</v>
      </c>
      <c r="AC131" s="200">
        <v>7.4</v>
      </c>
    </row>
    <row r="132" spans="1:80">
      <c r="A132" s="35" t="s">
        <v>674</v>
      </c>
      <c r="B132" s="35" t="s">
        <v>976</v>
      </c>
      <c r="C132" s="168" t="s">
        <v>735</v>
      </c>
      <c r="D132" s="179">
        <v>0.39166666666666666</v>
      </c>
      <c r="H132" s="200">
        <v>8</v>
      </c>
      <c r="M132" s="183" t="s">
        <v>142</v>
      </c>
      <c r="Y132" s="201">
        <v>7.2</v>
      </c>
      <c r="Z132" s="201">
        <v>3.6</v>
      </c>
      <c r="AA132" s="201">
        <v>4.0999999999999996</v>
      </c>
      <c r="AB132" s="230">
        <v>2</v>
      </c>
      <c r="AC132" s="200">
        <v>7.5</v>
      </c>
    </row>
    <row r="133" spans="1:80">
      <c r="A133" s="35" t="s">
        <v>674</v>
      </c>
      <c r="B133" s="35" t="s">
        <v>976</v>
      </c>
      <c r="C133" s="168" t="s">
        <v>738</v>
      </c>
      <c r="D133" s="179">
        <v>0.3923611111111111</v>
      </c>
      <c r="H133" s="201">
        <v>7.5</v>
      </c>
      <c r="M133" s="183" t="s">
        <v>142</v>
      </c>
      <c r="Y133" s="201">
        <v>7.4</v>
      </c>
      <c r="Z133" s="201">
        <v>4.2</v>
      </c>
      <c r="AA133" s="201">
        <v>4.2</v>
      </c>
      <c r="AB133" s="230">
        <v>2</v>
      </c>
      <c r="AC133" s="200">
        <v>9.5</v>
      </c>
    </row>
    <row r="134" spans="1:80" s="51" customFormat="1">
      <c r="A134" s="51" t="s">
        <v>674</v>
      </c>
      <c r="B134" s="51" t="s">
        <v>976</v>
      </c>
      <c r="C134" s="211" t="s">
        <v>742</v>
      </c>
      <c r="D134" s="179">
        <v>0.3923611111111111</v>
      </c>
      <c r="E134" s="180"/>
      <c r="F134" s="181"/>
      <c r="G134" s="14"/>
      <c r="H134" s="201">
        <v>9.5</v>
      </c>
      <c r="M134" s="183" t="s">
        <v>142</v>
      </c>
      <c r="O134" s="14"/>
      <c r="P134" s="14"/>
      <c r="Q134" s="14"/>
      <c r="S134" s="14"/>
      <c r="Y134" s="201">
        <v>7.4</v>
      </c>
      <c r="Z134" s="201">
        <v>3.4</v>
      </c>
      <c r="AA134" s="201">
        <v>3.6</v>
      </c>
      <c r="AB134" s="230">
        <v>2</v>
      </c>
      <c r="AC134" s="200">
        <v>8.8000000000000007</v>
      </c>
      <c r="AD134" s="181"/>
      <c r="AE134" s="186"/>
      <c r="AF134" s="181"/>
      <c r="AG134" s="181"/>
      <c r="AH134" s="231"/>
      <c r="AI134" s="232"/>
      <c r="AJ134" s="231"/>
      <c r="AK134" s="231"/>
      <c r="AL134" s="231"/>
      <c r="AM134" s="231"/>
      <c r="AO134" s="233"/>
      <c r="AS134" s="234"/>
      <c r="AU134" s="231"/>
      <c r="AV134" s="234"/>
      <c r="AW134" s="193"/>
      <c r="BA134" s="14"/>
      <c r="BB134" s="181"/>
      <c r="BE134" s="186"/>
      <c r="BF134" s="181"/>
      <c r="BG134" s="192"/>
      <c r="BH134" s="192"/>
      <c r="BI134" s="14"/>
      <c r="BL134" s="193"/>
      <c r="BM134" s="194"/>
      <c r="BN134" s="228"/>
      <c r="BP134" s="229"/>
      <c r="BQ134" s="229"/>
      <c r="BR134" s="229"/>
      <c r="BS134" s="229"/>
      <c r="BT134" s="228"/>
      <c r="BU134" s="228"/>
      <c r="BV134" s="228"/>
      <c r="BW134" s="228"/>
      <c r="BX134" s="228"/>
      <c r="CB134" s="193"/>
    </row>
  </sheetData>
  <phoneticPr fontId="4"/>
  <conditionalFormatting sqref="CB113 CB116 CB119 CB122">
    <cfRule type="cellIs" dxfId="189" priority="1" stopIfTrue="1" operator="notEqual">
      <formula>"&lt;0.0004"</formula>
    </cfRule>
  </conditionalFormatting>
  <conditionalFormatting sqref="BN3:BN14 BP3:BX14">
    <cfRule type="cellIs" dxfId="188" priority="190" stopIfTrue="1" operator="notEqual">
      <formula>"&lt;0.0002"</formula>
    </cfRule>
  </conditionalFormatting>
  <conditionalFormatting sqref="CB5 CB8 CB11 CB14">
    <cfRule type="cellIs" dxfId="187" priority="187" stopIfTrue="1" operator="notEqual">
      <formula>"&lt;0.0004"</formula>
    </cfRule>
  </conditionalFormatting>
  <conditionalFormatting sqref="CB3 CB6 CB9 CB12">
    <cfRule type="cellIs" dxfId="186" priority="189" stopIfTrue="1" operator="notEqual">
      <formula>"&lt;0.0004"</formula>
    </cfRule>
  </conditionalFormatting>
  <conditionalFormatting sqref="CB4 CB7 CB10 CB13">
    <cfRule type="cellIs" dxfId="185" priority="188" stopIfTrue="1" operator="notEqual">
      <formula>"&lt;0.0004"</formula>
    </cfRule>
  </conditionalFormatting>
  <conditionalFormatting sqref="BN15:BN26 BP15:BX26">
    <cfRule type="cellIs" dxfId="184" priority="186" stopIfTrue="1" operator="notEqual">
      <formula>"&lt;0.0002"</formula>
    </cfRule>
  </conditionalFormatting>
  <conditionalFormatting sqref="CB17 CB20 CB23 CB26">
    <cfRule type="cellIs" dxfId="183" priority="183" stopIfTrue="1" operator="notEqual">
      <formula>"&lt;0.0004"</formula>
    </cfRule>
  </conditionalFormatting>
  <conditionalFormatting sqref="CB15 CB18 CB21 CB24">
    <cfRule type="cellIs" dxfId="182" priority="185" stopIfTrue="1" operator="notEqual">
      <formula>"&lt;0.0004"</formula>
    </cfRule>
  </conditionalFormatting>
  <conditionalFormatting sqref="CB16 CB19 CB22 CB25">
    <cfRule type="cellIs" dxfId="181" priority="184" stopIfTrue="1" operator="notEqual">
      <formula>"&lt;0.0004"</formula>
    </cfRule>
  </conditionalFormatting>
  <conditionalFormatting sqref="BN27:BN38 BP27:BX38">
    <cfRule type="cellIs" dxfId="180" priority="182" stopIfTrue="1" operator="notEqual">
      <formula>"&lt;0.0002"</formula>
    </cfRule>
  </conditionalFormatting>
  <conditionalFormatting sqref="CB29 CB32 CB35 CB38">
    <cfRule type="cellIs" dxfId="179" priority="179" stopIfTrue="1" operator="notEqual">
      <formula>"&lt;0.0004"</formula>
    </cfRule>
  </conditionalFormatting>
  <conditionalFormatting sqref="CB27 CB30 CB33 CB36">
    <cfRule type="cellIs" dxfId="178" priority="181" stopIfTrue="1" operator="notEqual">
      <formula>"&lt;0.0004"</formula>
    </cfRule>
  </conditionalFormatting>
  <conditionalFormatting sqref="CB28 CB31 CB34 CB37">
    <cfRule type="cellIs" dxfId="177" priority="180" stopIfTrue="1" operator="notEqual">
      <formula>"&lt;0.0004"</formula>
    </cfRule>
  </conditionalFormatting>
  <conditionalFormatting sqref="BQ39">
    <cfRule type="cellIs" dxfId="176" priority="178" stopIfTrue="1" operator="notEqual">
      <formula>"&lt;0.0002"</formula>
    </cfRule>
  </conditionalFormatting>
  <conditionalFormatting sqref="BN39">
    <cfRule type="cellIs" dxfId="175" priority="177" stopIfTrue="1" operator="notEqual">
      <formula>"&lt;0.0002"</formula>
    </cfRule>
  </conditionalFormatting>
  <conditionalFormatting sqref="BU39">
    <cfRule type="cellIs" dxfId="174" priority="176" stopIfTrue="1" operator="notEqual">
      <formula>"&lt;0.0002"</formula>
    </cfRule>
  </conditionalFormatting>
  <conditionalFormatting sqref="BX39">
    <cfRule type="cellIs" dxfId="173" priority="175" stopIfTrue="1" operator="notEqual">
      <formula>"&lt;0.0002"</formula>
    </cfRule>
  </conditionalFormatting>
  <conditionalFormatting sqref="BP39">
    <cfRule type="cellIs" dxfId="172" priority="174" stopIfTrue="1" operator="notEqual">
      <formula>"&lt;0.0002"</formula>
    </cfRule>
  </conditionalFormatting>
  <conditionalFormatting sqref="BV39">
    <cfRule type="cellIs" dxfId="171" priority="173" stopIfTrue="1" operator="notEqual">
      <formula>"&lt;0.0002"</formula>
    </cfRule>
  </conditionalFormatting>
  <conditionalFormatting sqref="BW39">
    <cfRule type="cellIs" dxfId="170" priority="172" stopIfTrue="1" operator="notEqual">
      <formula>"&lt;0.0002"</formula>
    </cfRule>
  </conditionalFormatting>
  <conditionalFormatting sqref="BS39">
    <cfRule type="cellIs" dxfId="169" priority="171" stopIfTrue="1" operator="notEqual">
      <formula>"&lt;0.0002"</formula>
    </cfRule>
  </conditionalFormatting>
  <conditionalFormatting sqref="BR39">
    <cfRule type="cellIs" dxfId="168" priority="170" stopIfTrue="1" operator="notEqual">
      <formula>"&lt;0.0002"</formula>
    </cfRule>
  </conditionalFormatting>
  <conditionalFormatting sqref="CB39 CB42 CB45 CB48">
    <cfRule type="cellIs" dxfId="167" priority="169" stopIfTrue="1" operator="notEqual">
      <formula>"&lt;0.0004"</formula>
    </cfRule>
  </conditionalFormatting>
  <conditionalFormatting sqref="BT39">
    <cfRule type="cellIs" dxfId="166" priority="168" stopIfTrue="1" operator="notEqual">
      <formula>"&lt;0.0002"</formula>
    </cfRule>
  </conditionalFormatting>
  <conditionalFormatting sqref="BN40">
    <cfRule type="cellIs" dxfId="165" priority="167" stopIfTrue="1" operator="notEqual">
      <formula>"&lt;0.0002"</formula>
    </cfRule>
  </conditionalFormatting>
  <conditionalFormatting sqref="BU40">
    <cfRule type="cellIs" dxfId="164" priority="166" stopIfTrue="1" operator="notEqual">
      <formula>"&lt;0.0002"</formula>
    </cfRule>
  </conditionalFormatting>
  <conditionalFormatting sqref="BX40">
    <cfRule type="cellIs" dxfId="163" priority="165" stopIfTrue="1" operator="notEqual">
      <formula>"&lt;0.0002"</formula>
    </cfRule>
  </conditionalFormatting>
  <conditionalFormatting sqref="BP40">
    <cfRule type="cellIs" dxfId="162" priority="164" stopIfTrue="1" operator="notEqual">
      <formula>"&lt;0.0002"</formula>
    </cfRule>
  </conditionalFormatting>
  <conditionalFormatting sqref="BV40">
    <cfRule type="cellIs" dxfId="161" priority="163" stopIfTrue="1" operator="notEqual">
      <formula>"&lt;0.0002"</formula>
    </cfRule>
  </conditionalFormatting>
  <conditionalFormatting sqref="BW40">
    <cfRule type="cellIs" dxfId="160" priority="162" stopIfTrue="1" operator="notEqual">
      <formula>"&lt;0.0002"</formula>
    </cfRule>
  </conditionalFormatting>
  <conditionalFormatting sqref="BS40">
    <cfRule type="cellIs" dxfId="159" priority="161" stopIfTrue="1" operator="notEqual">
      <formula>"&lt;0.0002"</formula>
    </cfRule>
  </conditionalFormatting>
  <conditionalFormatting sqref="BR40">
    <cfRule type="cellIs" dxfId="158" priority="160" stopIfTrue="1" operator="notEqual">
      <formula>"&lt;0.0002"</formula>
    </cfRule>
  </conditionalFormatting>
  <conditionalFormatting sqref="CB40 CB43 CB46 CB49">
    <cfRule type="cellIs" dxfId="157" priority="159" stopIfTrue="1" operator="notEqual">
      <formula>"&lt;0.0004"</formula>
    </cfRule>
  </conditionalFormatting>
  <conditionalFormatting sqref="BT40">
    <cfRule type="cellIs" dxfId="156" priority="158" stopIfTrue="1" operator="notEqual">
      <formula>"&lt;0.0002"</formula>
    </cfRule>
  </conditionalFormatting>
  <conditionalFormatting sqref="BQ40">
    <cfRule type="cellIs" dxfId="155" priority="157" stopIfTrue="1" operator="notEqual">
      <formula>"&lt;0.0002"</formula>
    </cfRule>
  </conditionalFormatting>
  <conditionalFormatting sqref="BX45">
    <cfRule type="cellIs" dxfId="154" priority="108" stopIfTrue="1" operator="notEqual">
      <formula>"&lt;0.0002"</formula>
    </cfRule>
  </conditionalFormatting>
  <conditionalFormatting sqref="BS50">
    <cfRule type="cellIs" dxfId="153" priority="61" stopIfTrue="1" operator="notEqual">
      <formula>"&lt;0.0002"</formula>
    </cfRule>
  </conditionalFormatting>
  <conditionalFormatting sqref="CB41 CB44 CB47 CB50">
    <cfRule type="cellIs" dxfId="152" priority="147" stopIfTrue="1" operator="notEqual">
      <formula>"&lt;0.0004"</formula>
    </cfRule>
  </conditionalFormatting>
  <conditionalFormatting sqref="BN41">
    <cfRule type="cellIs" dxfId="151" priority="156" stopIfTrue="1" operator="notEqual">
      <formula>"&lt;0.0002"</formula>
    </cfRule>
  </conditionalFormatting>
  <conditionalFormatting sqref="BP41">
    <cfRule type="cellIs" dxfId="150" priority="155" stopIfTrue="1" operator="notEqual">
      <formula>"&lt;0.0002"</formula>
    </cfRule>
  </conditionalFormatting>
  <conditionalFormatting sqref="BQ41">
    <cfRule type="cellIs" dxfId="149" priority="154" stopIfTrue="1" operator="notEqual">
      <formula>"&lt;0.0002"</formula>
    </cfRule>
  </conditionalFormatting>
  <conditionalFormatting sqref="BR41">
    <cfRule type="cellIs" dxfId="148" priority="153" stopIfTrue="1" operator="notEqual">
      <formula>"&lt;0.0002"</formula>
    </cfRule>
  </conditionalFormatting>
  <conditionalFormatting sqref="BS41">
    <cfRule type="cellIs" dxfId="147" priority="152" stopIfTrue="1" operator="notEqual">
      <formula>"&lt;0.0002"</formula>
    </cfRule>
  </conditionalFormatting>
  <conditionalFormatting sqref="BT41">
    <cfRule type="cellIs" dxfId="146" priority="151" stopIfTrue="1" operator="notEqual">
      <formula>"&lt;0.0002"</formula>
    </cfRule>
  </conditionalFormatting>
  <conditionalFormatting sqref="BU41">
    <cfRule type="cellIs" dxfId="145" priority="150" stopIfTrue="1" operator="notEqual">
      <formula>"&lt;0.0002"</formula>
    </cfRule>
  </conditionalFormatting>
  <conditionalFormatting sqref="BV41:BW41">
    <cfRule type="cellIs" dxfId="144" priority="149" stopIfTrue="1" operator="notEqual">
      <formula>"&lt;0.0002"</formula>
    </cfRule>
  </conditionalFormatting>
  <conditionalFormatting sqref="BX41">
    <cfRule type="cellIs" dxfId="143" priority="148" stopIfTrue="1" operator="notEqual">
      <formula>"&lt;0.0002"</formula>
    </cfRule>
  </conditionalFormatting>
  <conditionalFormatting sqref="BN42">
    <cfRule type="cellIs" dxfId="142" priority="146" stopIfTrue="1" operator="notEqual">
      <formula>"&lt;0.0002"</formula>
    </cfRule>
  </conditionalFormatting>
  <conditionalFormatting sqref="BQ42">
    <cfRule type="cellIs" dxfId="141" priority="145" stopIfTrue="1" operator="notEqual">
      <formula>"&lt;0.0002"</formula>
    </cfRule>
  </conditionalFormatting>
  <conditionalFormatting sqref="BP42">
    <cfRule type="cellIs" dxfId="140" priority="144" stopIfTrue="1" operator="notEqual">
      <formula>"&lt;0.0002"</formula>
    </cfRule>
  </conditionalFormatting>
  <conditionalFormatting sqref="BR42">
    <cfRule type="cellIs" dxfId="139" priority="143" stopIfTrue="1" operator="notEqual">
      <formula>"&lt;0.0002"</formula>
    </cfRule>
  </conditionalFormatting>
  <conditionalFormatting sqref="BS42">
    <cfRule type="cellIs" dxfId="138" priority="142" stopIfTrue="1" operator="notEqual">
      <formula>"&lt;0.0002"</formula>
    </cfRule>
  </conditionalFormatting>
  <conditionalFormatting sqref="BT42">
    <cfRule type="cellIs" dxfId="137" priority="141" stopIfTrue="1" operator="notEqual">
      <formula>"&lt;0.0002"</formula>
    </cfRule>
  </conditionalFormatting>
  <conditionalFormatting sqref="BU42">
    <cfRule type="cellIs" dxfId="136" priority="140" stopIfTrue="1" operator="notEqual">
      <formula>"&lt;0.0002"</formula>
    </cfRule>
  </conditionalFormatting>
  <conditionalFormatting sqref="BV42:BW42">
    <cfRule type="cellIs" dxfId="135" priority="139" stopIfTrue="1" operator="notEqual">
      <formula>"&lt;0.0002"</formula>
    </cfRule>
  </conditionalFormatting>
  <conditionalFormatting sqref="BX42">
    <cfRule type="cellIs" dxfId="134" priority="138" stopIfTrue="1" operator="notEqual">
      <formula>"&lt;0.0002"</formula>
    </cfRule>
  </conditionalFormatting>
  <conditionalFormatting sqref="BN43">
    <cfRule type="cellIs" dxfId="133" priority="137" stopIfTrue="1" operator="notEqual">
      <formula>"&lt;0.0002"</formula>
    </cfRule>
  </conditionalFormatting>
  <conditionalFormatting sqref="BP43">
    <cfRule type="cellIs" dxfId="132" priority="136" stopIfTrue="1" operator="notEqual">
      <formula>"&lt;0.0002"</formula>
    </cfRule>
  </conditionalFormatting>
  <conditionalFormatting sqref="BQ43">
    <cfRule type="cellIs" dxfId="131" priority="135" stopIfTrue="1" operator="notEqual">
      <formula>"&lt;0.0002"</formula>
    </cfRule>
  </conditionalFormatting>
  <conditionalFormatting sqref="BR43">
    <cfRule type="cellIs" dxfId="130" priority="134" stopIfTrue="1" operator="notEqual">
      <formula>"&lt;0.0002"</formula>
    </cfRule>
  </conditionalFormatting>
  <conditionalFormatting sqref="BS43">
    <cfRule type="cellIs" dxfId="129" priority="133" stopIfTrue="1" operator="notEqual">
      <formula>"&lt;0.0002"</formula>
    </cfRule>
  </conditionalFormatting>
  <conditionalFormatting sqref="BT43">
    <cfRule type="cellIs" dxfId="128" priority="132" stopIfTrue="1" operator="notEqual">
      <formula>"&lt;0.0002"</formula>
    </cfRule>
  </conditionalFormatting>
  <conditionalFormatting sqref="BU43">
    <cfRule type="cellIs" dxfId="127" priority="131" stopIfTrue="1" operator="notEqual">
      <formula>"&lt;0.0002"</formula>
    </cfRule>
  </conditionalFormatting>
  <conditionalFormatting sqref="BX43">
    <cfRule type="cellIs" dxfId="126" priority="130" stopIfTrue="1" operator="notEqual">
      <formula>"&lt;0.0002"</formula>
    </cfRule>
  </conditionalFormatting>
  <conditionalFormatting sqref="BV43">
    <cfRule type="cellIs" dxfId="125" priority="129" stopIfTrue="1" operator="notEqual">
      <formula>"&lt;0.0002"</formula>
    </cfRule>
  </conditionalFormatting>
  <conditionalFormatting sqref="BW43">
    <cfRule type="cellIs" dxfId="124" priority="128" stopIfTrue="1" operator="notEqual">
      <formula>"&lt;0.0002"</formula>
    </cfRule>
  </conditionalFormatting>
  <conditionalFormatting sqref="BX44">
    <cfRule type="cellIs" dxfId="123" priority="118" stopIfTrue="1" operator="notEqual">
      <formula>"&lt;0.0002"</formula>
    </cfRule>
  </conditionalFormatting>
  <conditionalFormatting sqref="BN44">
    <cfRule type="cellIs" dxfId="122" priority="127" stopIfTrue="1" operator="notEqual">
      <formula>"&lt;0.0002"</formula>
    </cfRule>
  </conditionalFormatting>
  <conditionalFormatting sqref="BP44">
    <cfRule type="cellIs" dxfId="121" priority="126" stopIfTrue="1" operator="notEqual">
      <formula>"&lt;0.0002"</formula>
    </cfRule>
  </conditionalFormatting>
  <conditionalFormatting sqref="BQ44">
    <cfRule type="cellIs" dxfId="120" priority="125" stopIfTrue="1" operator="notEqual">
      <formula>"&lt;0.0002"</formula>
    </cfRule>
  </conditionalFormatting>
  <conditionalFormatting sqref="BR44">
    <cfRule type="cellIs" dxfId="119" priority="124" stopIfTrue="1" operator="notEqual">
      <formula>"&lt;0.0002"</formula>
    </cfRule>
  </conditionalFormatting>
  <conditionalFormatting sqref="BS44">
    <cfRule type="cellIs" dxfId="118" priority="123" stopIfTrue="1" operator="notEqual">
      <formula>"&lt;0.0002"</formula>
    </cfRule>
  </conditionalFormatting>
  <conditionalFormatting sqref="BT44">
    <cfRule type="cellIs" dxfId="117" priority="122" stopIfTrue="1" operator="notEqual">
      <formula>"&lt;0.0002"</formula>
    </cfRule>
  </conditionalFormatting>
  <conditionalFormatting sqref="BU44">
    <cfRule type="cellIs" dxfId="116" priority="121" stopIfTrue="1" operator="notEqual">
      <formula>"&lt;0.0002"</formula>
    </cfRule>
  </conditionalFormatting>
  <conditionalFormatting sqref="BV44">
    <cfRule type="cellIs" dxfId="115" priority="120" stopIfTrue="1" operator="notEqual">
      <formula>"&lt;0.0002"</formula>
    </cfRule>
  </conditionalFormatting>
  <conditionalFormatting sqref="BW44">
    <cfRule type="cellIs" dxfId="114" priority="119" stopIfTrue="1" operator="notEqual">
      <formula>"&lt;0.0002"</formula>
    </cfRule>
  </conditionalFormatting>
  <conditionalFormatting sqref="BN45">
    <cfRule type="cellIs" dxfId="113" priority="117" stopIfTrue="1" operator="notEqual">
      <formula>"&lt;0.0002"</formula>
    </cfRule>
  </conditionalFormatting>
  <conditionalFormatting sqref="BP45">
    <cfRule type="cellIs" dxfId="112" priority="116" stopIfTrue="1" operator="notEqual">
      <formula>"&lt;0.0002"</formula>
    </cfRule>
  </conditionalFormatting>
  <conditionalFormatting sqref="BQ45">
    <cfRule type="cellIs" dxfId="111" priority="115" stopIfTrue="1" operator="notEqual">
      <formula>"&lt;0.0002"</formula>
    </cfRule>
  </conditionalFormatting>
  <conditionalFormatting sqref="BR45">
    <cfRule type="cellIs" dxfId="110" priority="114" stopIfTrue="1" operator="notEqual">
      <formula>"&lt;0.0002"</formula>
    </cfRule>
  </conditionalFormatting>
  <conditionalFormatting sqref="BS45">
    <cfRule type="cellIs" dxfId="109" priority="113" stopIfTrue="1" operator="notEqual">
      <formula>"&lt;0.0002"</formula>
    </cfRule>
  </conditionalFormatting>
  <conditionalFormatting sqref="BT45">
    <cfRule type="cellIs" dxfId="108" priority="112" stopIfTrue="1" operator="notEqual">
      <formula>"&lt;0.0002"</formula>
    </cfRule>
  </conditionalFormatting>
  <conditionalFormatting sqref="BU45">
    <cfRule type="cellIs" dxfId="107" priority="111" stopIfTrue="1" operator="notEqual">
      <formula>"&lt;0.0002"</formula>
    </cfRule>
  </conditionalFormatting>
  <conditionalFormatting sqref="BV45">
    <cfRule type="cellIs" dxfId="106" priority="110" stopIfTrue="1" operator="notEqual">
      <formula>"&lt;0.0002"</formula>
    </cfRule>
  </conditionalFormatting>
  <conditionalFormatting sqref="BW45">
    <cfRule type="cellIs" dxfId="105" priority="109" stopIfTrue="1" operator="notEqual">
      <formula>"&lt;0.0002"</formula>
    </cfRule>
  </conditionalFormatting>
  <conditionalFormatting sqref="BN46">
    <cfRule type="cellIs" dxfId="104" priority="107" stopIfTrue="1" operator="notEqual">
      <formula>"&lt;0.0002"</formula>
    </cfRule>
  </conditionalFormatting>
  <conditionalFormatting sqref="BP46">
    <cfRule type="cellIs" dxfId="103" priority="106" stopIfTrue="1" operator="notEqual">
      <formula>"&lt;0.0002"</formula>
    </cfRule>
  </conditionalFormatting>
  <conditionalFormatting sqref="BQ46">
    <cfRule type="cellIs" dxfId="102" priority="105" stopIfTrue="1" operator="notEqual">
      <formula>"&lt;0.0002"</formula>
    </cfRule>
  </conditionalFormatting>
  <conditionalFormatting sqref="BR46">
    <cfRule type="cellIs" dxfId="101" priority="104" stopIfTrue="1" operator="notEqual">
      <formula>"&lt;0.0002"</formula>
    </cfRule>
  </conditionalFormatting>
  <conditionalFormatting sqref="BS46">
    <cfRule type="cellIs" dxfId="100" priority="103" stopIfTrue="1" operator="notEqual">
      <formula>"&lt;0.0002"</formula>
    </cfRule>
  </conditionalFormatting>
  <conditionalFormatting sqref="BT46">
    <cfRule type="cellIs" dxfId="99" priority="102" stopIfTrue="1" operator="notEqual">
      <formula>"&lt;0.0002"</formula>
    </cfRule>
  </conditionalFormatting>
  <conditionalFormatting sqref="BU46">
    <cfRule type="cellIs" dxfId="98" priority="101" stopIfTrue="1" operator="notEqual">
      <formula>"&lt;0.0002"</formula>
    </cfRule>
  </conditionalFormatting>
  <conditionalFormatting sqref="BV46">
    <cfRule type="cellIs" dxfId="97" priority="100" stopIfTrue="1" operator="notEqual">
      <formula>"&lt;0.0002"</formula>
    </cfRule>
  </conditionalFormatting>
  <conditionalFormatting sqref="BW46">
    <cfRule type="cellIs" dxfId="96" priority="99" stopIfTrue="1" operator="notEqual">
      <formula>"&lt;0.0002"</formula>
    </cfRule>
  </conditionalFormatting>
  <conditionalFormatting sqref="BX46">
    <cfRule type="cellIs" dxfId="95" priority="98" stopIfTrue="1" operator="notEqual">
      <formula>"&lt;0.0002"</formula>
    </cfRule>
  </conditionalFormatting>
  <conditionalFormatting sqref="BN47">
    <cfRule type="cellIs" dxfId="94" priority="97" stopIfTrue="1" operator="notEqual">
      <formula>"&lt;0.0002"</formula>
    </cfRule>
  </conditionalFormatting>
  <conditionalFormatting sqref="BP47">
    <cfRule type="cellIs" dxfId="93" priority="96" stopIfTrue="1" operator="notEqual">
      <formula>"&lt;0.0002"</formula>
    </cfRule>
  </conditionalFormatting>
  <conditionalFormatting sqref="BQ47">
    <cfRule type="cellIs" dxfId="92" priority="95" stopIfTrue="1" operator="notEqual">
      <formula>"&lt;0.0002"</formula>
    </cfRule>
  </conditionalFormatting>
  <conditionalFormatting sqref="BR47">
    <cfRule type="cellIs" dxfId="91" priority="94" stopIfTrue="1" operator="notEqual">
      <formula>"&lt;0.0002"</formula>
    </cfRule>
  </conditionalFormatting>
  <conditionalFormatting sqref="BS47">
    <cfRule type="cellIs" dxfId="90" priority="93" stopIfTrue="1" operator="notEqual">
      <formula>"&lt;0.0002"</formula>
    </cfRule>
  </conditionalFormatting>
  <conditionalFormatting sqref="BT47">
    <cfRule type="cellIs" dxfId="89" priority="92" stopIfTrue="1" operator="notEqual">
      <formula>"&lt;0.0002"</formula>
    </cfRule>
  </conditionalFormatting>
  <conditionalFormatting sqref="BU47">
    <cfRule type="cellIs" dxfId="88" priority="91" stopIfTrue="1" operator="notEqual">
      <formula>"&lt;0.0002"</formula>
    </cfRule>
  </conditionalFormatting>
  <conditionalFormatting sqref="BV47">
    <cfRule type="cellIs" dxfId="87" priority="90" stopIfTrue="1" operator="notEqual">
      <formula>"&lt;0.0002"</formula>
    </cfRule>
  </conditionalFormatting>
  <conditionalFormatting sqref="BW47">
    <cfRule type="cellIs" dxfId="86" priority="89" stopIfTrue="1" operator="notEqual">
      <formula>"&lt;0.0002"</formula>
    </cfRule>
  </conditionalFormatting>
  <conditionalFormatting sqref="BX47">
    <cfRule type="cellIs" dxfId="85" priority="88" stopIfTrue="1" operator="notEqual">
      <formula>"&lt;0.0002"</formula>
    </cfRule>
  </conditionalFormatting>
  <conditionalFormatting sqref="BN48">
    <cfRule type="cellIs" dxfId="84" priority="87" stopIfTrue="1" operator="notEqual">
      <formula>"&lt;0.0002"</formula>
    </cfRule>
  </conditionalFormatting>
  <conditionalFormatting sqref="BP48">
    <cfRule type="cellIs" dxfId="83" priority="86" stopIfTrue="1" operator="notEqual">
      <formula>"&lt;0.0002"</formula>
    </cfRule>
  </conditionalFormatting>
  <conditionalFormatting sqref="BQ48">
    <cfRule type="cellIs" dxfId="82" priority="85" stopIfTrue="1" operator="notEqual">
      <formula>"&lt;0.0002"</formula>
    </cfRule>
  </conditionalFormatting>
  <conditionalFormatting sqref="BR48">
    <cfRule type="cellIs" dxfId="81" priority="84" stopIfTrue="1" operator="notEqual">
      <formula>"&lt;0.0002"</formula>
    </cfRule>
  </conditionalFormatting>
  <conditionalFormatting sqref="BS48">
    <cfRule type="cellIs" dxfId="80" priority="83" stopIfTrue="1" operator="notEqual">
      <formula>"&lt;0.0002"</formula>
    </cfRule>
  </conditionalFormatting>
  <conditionalFormatting sqref="BT48">
    <cfRule type="cellIs" dxfId="79" priority="82" stopIfTrue="1" operator="notEqual">
      <formula>"&lt;0.0002"</formula>
    </cfRule>
  </conditionalFormatting>
  <conditionalFormatting sqref="BU48">
    <cfRule type="cellIs" dxfId="78" priority="81" stopIfTrue="1" operator="notEqual">
      <formula>"&lt;0.0002"</formula>
    </cfRule>
  </conditionalFormatting>
  <conditionalFormatting sqref="BV48:BW48">
    <cfRule type="cellIs" dxfId="77" priority="80" stopIfTrue="1" operator="notEqual">
      <formula>"&lt;0.0002"</formula>
    </cfRule>
  </conditionalFormatting>
  <conditionalFormatting sqref="BX48">
    <cfRule type="cellIs" dxfId="76" priority="79" stopIfTrue="1" operator="notEqual">
      <formula>"&lt;0.0002"</formula>
    </cfRule>
  </conditionalFormatting>
  <conditionalFormatting sqref="BN49">
    <cfRule type="cellIs" dxfId="75" priority="78" stopIfTrue="1" operator="notEqual">
      <formula>"&lt;0.0002"</formula>
    </cfRule>
  </conditionalFormatting>
  <conditionalFormatting sqref="BP49">
    <cfRule type="cellIs" dxfId="74" priority="77" stopIfTrue="1" operator="notEqual">
      <formula>"&lt;0.0002"</formula>
    </cfRule>
  </conditionalFormatting>
  <conditionalFormatting sqref="BQ49">
    <cfRule type="cellIs" dxfId="73" priority="76" stopIfTrue="1" operator="notEqual">
      <formula>"&lt;0.0002"</formula>
    </cfRule>
  </conditionalFormatting>
  <conditionalFormatting sqref="BT49">
    <cfRule type="cellIs" dxfId="72" priority="75" stopIfTrue="1" operator="notEqual">
      <formula>"&lt;0.0002"</formula>
    </cfRule>
  </conditionalFormatting>
  <conditionalFormatting sqref="BU49">
    <cfRule type="cellIs" dxfId="71" priority="74" stopIfTrue="1" operator="notEqual">
      <formula>"&lt;0.0002"</formula>
    </cfRule>
  </conditionalFormatting>
  <conditionalFormatting sqref="BV49:BW49">
    <cfRule type="cellIs" dxfId="70" priority="73" stopIfTrue="1" operator="notEqual">
      <formula>"&lt;0.0002"</formula>
    </cfRule>
  </conditionalFormatting>
  <conditionalFormatting sqref="BX49">
    <cfRule type="cellIs" dxfId="69" priority="72" stopIfTrue="1" operator="notEqual">
      <formula>"&lt;0.0002"</formula>
    </cfRule>
  </conditionalFormatting>
  <conditionalFormatting sqref="BR49">
    <cfRule type="cellIs" dxfId="68" priority="71" stopIfTrue="1" operator="notEqual">
      <formula>"&lt;0.0002"</formula>
    </cfRule>
  </conditionalFormatting>
  <conditionalFormatting sqref="BS49">
    <cfRule type="cellIs" dxfId="67" priority="70" stopIfTrue="1" operator="notEqual">
      <formula>"&lt;0.0002"</formula>
    </cfRule>
  </conditionalFormatting>
  <conditionalFormatting sqref="BN50">
    <cfRule type="cellIs" dxfId="66" priority="69" stopIfTrue="1" operator="notEqual">
      <formula>"&lt;0.0002"</formula>
    </cfRule>
  </conditionalFormatting>
  <conditionalFormatting sqref="BP50">
    <cfRule type="cellIs" dxfId="65" priority="68" stopIfTrue="1" operator="notEqual">
      <formula>"&lt;0.0002"</formula>
    </cfRule>
  </conditionalFormatting>
  <conditionalFormatting sqref="BT50">
    <cfRule type="cellIs" dxfId="64" priority="67" stopIfTrue="1" operator="notEqual">
      <formula>"&lt;0.0002"</formula>
    </cfRule>
  </conditionalFormatting>
  <conditionalFormatting sqref="BU50">
    <cfRule type="cellIs" dxfId="63" priority="66" stopIfTrue="1" operator="notEqual">
      <formula>"&lt;0.0002"</formula>
    </cfRule>
  </conditionalFormatting>
  <conditionalFormatting sqref="BV50:BW50">
    <cfRule type="cellIs" dxfId="62" priority="65" stopIfTrue="1" operator="notEqual">
      <formula>"&lt;0.0002"</formula>
    </cfRule>
  </conditionalFormatting>
  <conditionalFormatting sqref="BX50">
    <cfRule type="cellIs" dxfId="61" priority="64" stopIfTrue="1" operator="notEqual">
      <formula>"&lt;0.0002"</formula>
    </cfRule>
  </conditionalFormatting>
  <conditionalFormatting sqref="BQ50">
    <cfRule type="cellIs" dxfId="60" priority="63" stopIfTrue="1" operator="notEqual">
      <formula>"&lt;0.0002"</formula>
    </cfRule>
  </conditionalFormatting>
  <conditionalFormatting sqref="BR50">
    <cfRule type="cellIs" dxfId="59" priority="62" stopIfTrue="1" operator="notEqual">
      <formula>"&lt;0.0002"</formula>
    </cfRule>
  </conditionalFormatting>
  <conditionalFormatting sqref="BN51:BN62 BP51:BX62">
    <cfRule type="cellIs" dxfId="58" priority="60" stopIfTrue="1" operator="notEqual">
      <formula>"&lt;0.0002"</formula>
    </cfRule>
  </conditionalFormatting>
  <conditionalFormatting sqref="CB53 CB56 CB59 CB62">
    <cfRule type="cellIs" dxfId="57" priority="57" stopIfTrue="1" operator="notEqual">
      <formula>"&lt;0.0004"</formula>
    </cfRule>
  </conditionalFormatting>
  <conditionalFormatting sqref="CB51 CB54 CB57 CB60">
    <cfRule type="cellIs" dxfId="56" priority="59" stopIfTrue="1" operator="notEqual">
      <formula>"&lt;0.0004"</formula>
    </cfRule>
  </conditionalFormatting>
  <conditionalFormatting sqref="CB52 CB55 CB58 CB61">
    <cfRule type="cellIs" dxfId="55" priority="58" stopIfTrue="1" operator="notEqual">
      <formula>"&lt;0.0004"</formula>
    </cfRule>
  </conditionalFormatting>
  <conditionalFormatting sqref="BQ63 BN64:BN74 BP64:BX74">
    <cfRule type="cellIs" dxfId="54" priority="56" stopIfTrue="1" operator="notEqual">
      <formula>"&lt;0.0002"</formula>
    </cfRule>
  </conditionalFormatting>
  <conditionalFormatting sqref="BN63">
    <cfRule type="cellIs" dxfId="53" priority="55" stopIfTrue="1" operator="notEqual">
      <formula>"&lt;0.0002"</formula>
    </cfRule>
  </conditionalFormatting>
  <conditionalFormatting sqref="BU63">
    <cfRule type="cellIs" dxfId="52" priority="54" stopIfTrue="1" operator="notEqual">
      <formula>"&lt;0.0002"</formula>
    </cfRule>
  </conditionalFormatting>
  <conditionalFormatting sqref="BX63">
    <cfRule type="cellIs" dxfId="51" priority="53" stopIfTrue="1" operator="notEqual">
      <formula>"&lt;0.0002"</formula>
    </cfRule>
  </conditionalFormatting>
  <conditionalFormatting sqref="BP63">
    <cfRule type="cellIs" dxfId="50" priority="52" stopIfTrue="1" operator="notEqual">
      <formula>"&lt;0.0002"</formula>
    </cfRule>
  </conditionalFormatting>
  <conditionalFormatting sqref="BV63">
    <cfRule type="cellIs" dxfId="49" priority="51" stopIfTrue="1" operator="notEqual">
      <formula>"&lt;0.0002"</formula>
    </cfRule>
  </conditionalFormatting>
  <conditionalFormatting sqref="BW63">
    <cfRule type="cellIs" dxfId="48" priority="50" stopIfTrue="1" operator="notEqual">
      <formula>"&lt;0.0002"</formula>
    </cfRule>
  </conditionalFormatting>
  <conditionalFormatting sqref="BS63">
    <cfRule type="cellIs" dxfId="47" priority="49" stopIfTrue="1" operator="notEqual">
      <formula>"&lt;0.0002"</formula>
    </cfRule>
  </conditionalFormatting>
  <conditionalFormatting sqref="BR63">
    <cfRule type="cellIs" dxfId="46" priority="48" stopIfTrue="1" operator="notEqual">
      <formula>"&lt;0.0002"</formula>
    </cfRule>
  </conditionalFormatting>
  <conditionalFormatting sqref="BT63">
    <cfRule type="cellIs" dxfId="45" priority="47" stopIfTrue="1" operator="notEqual">
      <formula>"&lt;0.0002"</formula>
    </cfRule>
  </conditionalFormatting>
  <conditionalFormatting sqref="CB63 CB66 CB69 CB72">
    <cfRule type="cellIs" dxfId="44" priority="46" stopIfTrue="1" operator="notEqual">
      <formula>"&lt;0.0004"</formula>
    </cfRule>
  </conditionalFormatting>
  <conditionalFormatting sqref="CB64 CB67 CB70 CB73">
    <cfRule type="cellIs" dxfId="43" priority="45" stopIfTrue="1" operator="notEqual">
      <formula>"&lt;0.0004"</formula>
    </cfRule>
  </conditionalFormatting>
  <conditionalFormatting sqref="CB65 CB68 CB71 CB74">
    <cfRule type="cellIs" dxfId="42" priority="44" stopIfTrue="1" operator="notEqual">
      <formula>"&lt;0.0004"</formula>
    </cfRule>
  </conditionalFormatting>
  <conditionalFormatting sqref="BQ75 BN76:BN86 BP79:BX86 BP76:BW78">
    <cfRule type="cellIs" dxfId="41" priority="43" stopIfTrue="1" operator="notEqual">
      <formula>"&lt;0.0002"</formula>
    </cfRule>
  </conditionalFormatting>
  <conditionalFormatting sqref="BN75">
    <cfRule type="cellIs" dxfId="40" priority="42" stopIfTrue="1" operator="notEqual">
      <formula>"&lt;0.0002"</formula>
    </cfRule>
  </conditionalFormatting>
  <conditionalFormatting sqref="BU75">
    <cfRule type="cellIs" dxfId="39" priority="41" stopIfTrue="1" operator="notEqual">
      <formula>"&lt;0.0002"</formula>
    </cfRule>
  </conditionalFormatting>
  <conditionalFormatting sqref="BP75">
    <cfRule type="cellIs" dxfId="38" priority="40" stopIfTrue="1" operator="notEqual">
      <formula>"&lt;0.0002"</formula>
    </cfRule>
  </conditionalFormatting>
  <conditionalFormatting sqref="BV75">
    <cfRule type="cellIs" dxfId="37" priority="39" stopIfTrue="1" operator="notEqual">
      <formula>"&lt;0.0002"</formula>
    </cfRule>
  </conditionalFormatting>
  <conditionalFormatting sqref="BW75">
    <cfRule type="cellIs" dxfId="36" priority="38" stopIfTrue="1" operator="notEqual">
      <formula>"&lt;0.0002"</formula>
    </cfRule>
  </conditionalFormatting>
  <conditionalFormatting sqref="BS75">
    <cfRule type="cellIs" dxfId="35" priority="37" stopIfTrue="1" operator="notEqual">
      <formula>"&lt;0.0002"</formula>
    </cfRule>
  </conditionalFormatting>
  <conditionalFormatting sqref="BR75">
    <cfRule type="cellIs" dxfId="34" priority="36" stopIfTrue="1" operator="notEqual">
      <formula>"&lt;0.0002"</formula>
    </cfRule>
  </conditionalFormatting>
  <conditionalFormatting sqref="BT75">
    <cfRule type="cellIs" dxfId="33" priority="35" stopIfTrue="1" operator="notEqual">
      <formula>"&lt;0.0002"</formula>
    </cfRule>
  </conditionalFormatting>
  <conditionalFormatting sqref="CB77 CB80 CB83 CB86">
    <cfRule type="cellIs" dxfId="32" priority="32" stopIfTrue="1" operator="notEqual">
      <formula>"&lt;0.0004"</formula>
    </cfRule>
  </conditionalFormatting>
  <conditionalFormatting sqref="CB75 CB78 CB81 CB84">
    <cfRule type="cellIs" dxfId="31" priority="34" stopIfTrue="1" operator="notEqual">
      <formula>"&lt;0.0004"</formula>
    </cfRule>
  </conditionalFormatting>
  <conditionalFormatting sqref="CB76 CB79 CB82 CB85">
    <cfRule type="cellIs" dxfId="30" priority="33" stopIfTrue="1" operator="notEqual">
      <formula>"&lt;0.0004"</formula>
    </cfRule>
  </conditionalFormatting>
  <conditionalFormatting sqref="BX75:BX78">
    <cfRule type="cellIs" dxfId="29" priority="31" stopIfTrue="1" operator="notEqual">
      <formula>"&lt;0.0002"</formula>
    </cfRule>
  </conditionalFormatting>
  <conditionalFormatting sqref="BQ87 BN88:BN98 BP91:BX98 BP88:BW90">
    <cfRule type="cellIs" dxfId="28" priority="30" stopIfTrue="1" operator="notEqual">
      <formula>"&lt;0.0002"</formula>
    </cfRule>
  </conditionalFormatting>
  <conditionalFormatting sqref="BN87">
    <cfRule type="cellIs" dxfId="27" priority="29" stopIfTrue="1" operator="notEqual">
      <formula>"&lt;0.0002"</formula>
    </cfRule>
  </conditionalFormatting>
  <conditionalFormatting sqref="BU87">
    <cfRule type="cellIs" dxfId="26" priority="28" stopIfTrue="1" operator="notEqual">
      <formula>"&lt;0.0002"</formula>
    </cfRule>
  </conditionalFormatting>
  <conditionalFormatting sqref="BP87">
    <cfRule type="cellIs" dxfId="25" priority="27" stopIfTrue="1" operator="notEqual">
      <formula>"&lt;0.0002"</formula>
    </cfRule>
  </conditionalFormatting>
  <conditionalFormatting sqref="BV87">
    <cfRule type="cellIs" dxfId="24" priority="26" stopIfTrue="1" operator="notEqual">
      <formula>"&lt;0.0002"</formula>
    </cfRule>
  </conditionalFormatting>
  <conditionalFormatting sqref="BW87">
    <cfRule type="cellIs" dxfId="23" priority="25" stopIfTrue="1" operator="notEqual">
      <formula>"&lt;0.0002"</formula>
    </cfRule>
  </conditionalFormatting>
  <conditionalFormatting sqref="BS87">
    <cfRule type="cellIs" dxfId="22" priority="24" stopIfTrue="1" operator="notEqual">
      <formula>"&lt;0.0002"</formula>
    </cfRule>
  </conditionalFormatting>
  <conditionalFormatting sqref="BR87">
    <cfRule type="cellIs" dxfId="21" priority="23" stopIfTrue="1" operator="notEqual">
      <formula>"&lt;0.0002"</formula>
    </cfRule>
  </conditionalFormatting>
  <conditionalFormatting sqref="BT87">
    <cfRule type="cellIs" dxfId="20" priority="22" stopIfTrue="1" operator="notEqual">
      <formula>"&lt;0.0002"</formula>
    </cfRule>
  </conditionalFormatting>
  <conditionalFormatting sqref="CB87 CB90 CB93 CB96">
    <cfRule type="cellIs" dxfId="19" priority="21" stopIfTrue="1" operator="notEqual">
      <formula>"&lt;0.0004"</formula>
    </cfRule>
  </conditionalFormatting>
  <conditionalFormatting sqref="CB88 CB91 CB94 CB97">
    <cfRule type="cellIs" dxfId="18" priority="20" stopIfTrue="1" operator="notEqual">
      <formula>"&lt;0.0004"</formula>
    </cfRule>
  </conditionalFormatting>
  <conditionalFormatting sqref="CB89 CB92 CB95 CB98">
    <cfRule type="cellIs" dxfId="17" priority="19" stopIfTrue="1" operator="notEqual">
      <formula>"&lt;0.0004"</formula>
    </cfRule>
  </conditionalFormatting>
  <conditionalFormatting sqref="BX87:BX90">
    <cfRule type="cellIs" dxfId="16" priority="18" stopIfTrue="1" operator="notEqual">
      <formula>"&lt;0.0002"</formula>
    </cfRule>
  </conditionalFormatting>
  <conditionalFormatting sqref="BQ99 BN100:BN110 BP100:BW102 BP103:BX110">
    <cfRule type="cellIs" dxfId="15" priority="17" stopIfTrue="1" operator="notEqual">
      <formula>"&lt;0.0002"</formula>
    </cfRule>
  </conditionalFormatting>
  <conditionalFormatting sqref="BN99">
    <cfRule type="cellIs" dxfId="14" priority="16" stopIfTrue="1" operator="notEqual">
      <formula>"&lt;0.0002"</formula>
    </cfRule>
  </conditionalFormatting>
  <conditionalFormatting sqref="BU99">
    <cfRule type="cellIs" dxfId="13" priority="15" stopIfTrue="1" operator="notEqual">
      <formula>"&lt;0.0002"</formula>
    </cfRule>
  </conditionalFormatting>
  <conditionalFormatting sqref="BP99">
    <cfRule type="cellIs" dxfId="12" priority="14" stopIfTrue="1" operator="notEqual">
      <formula>"&lt;0.0002"</formula>
    </cfRule>
  </conditionalFormatting>
  <conditionalFormatting sqref="BV99">
    <cfRule type="cellIs" dxfId="11" priority="13" stopIfTrue="1" operator="notEqual">
      <formula>"&lt;0.0002"</formula>
    </cfRule>
  </conditionalFormatting>
  <conditionalFormatting sqref="BW99">
    <cfRule type="cellIs" dxfId="10" priority="12" stopIfTrue="1" operator="notEqual">
      <formula>"&lt;0.0002"</formula>
    </cfRule>
  </conditionalFormatting>
  <conditionalFormatting sqref="BS99">
    <cfRule type="cellIs" dxfId="9" priority="11" stopIfTrue="1" operator="notEqual">
      <formula>"&lt;0.0002"</formula>
    </cfRule>
  </conditionalFormatting>
  <conditionalFormatting sqref="BR99">
    <cfRule type="cellIs" dxfId="8" priority="10" stopIfTrue="1" operator="notEqual">
      <formula>"&lt;0.0002"</formula>
    </cfRule>
  </conditionalFormatting>
  <conditionalFormatting sqref="BT99">
    <cfRule type="cellIs" dxfId="7" priority="9" stopIfTrue="1" operator="notEqual">
      <formula>"&lt;0.0002"</formula>
    </cfRule>
  </conditionalFormatting>
  <conditionalFormatting sqref="CB101 CB104 CB107 CB110">
    <cfRule type="cellIs" dxfId="6" priority="6" stopIfTrue="1" operator="notEqual">
      <formula>"&lt;0.0004"</formula>
    </cfRule>
  </conditionalFormatting>
  <conditionalFormatting sqref="CB99 CB102 CB105 CB108">
    <cfRule type="cellIs" dxfId="5" priority="8" stopIfTrue="1" operator="notEqual">
      <formula>"&lt;0.0004"</formula>
    </cfRule>
  </conditionalFormatting>
  <conditionalFormatting sqref="CB100 CB103 CB106 CB109">
    <cfRule type="cellIs" dxfId="4" priority="7" stopIfTrue="1" operator="notEqual">
      <formula>"&lt;0.0004"</formula>
    </cfRule>
  </conditionalFormatting>
  <conditionalFormatting sqref="BX99:BX102">
    <cfRule type="cellIs" dxfId="3" priority="5" stopIfTrue="1" operator="notEqual">
      <formula>"&lt;0.0002"</formula>
    </cfRule>
  </conditionalFormatting>
  <conditionalFormatting sqref="BN111:BN122 BP111:BX122">
    <cfRule type="cellIs" dxfId="2" priority="4" stopIfTrue="1" operator="notEqual">
      <formula>"&lt;0.0002"</formula>
    </cfRule>
  </conditionalFormatting>
  <conditionalFormatting sqref="CB111 CB114 CB117 CB120">
    <cfRule type="cellIs" dxfId="1" priority="3" stopIfTrue="1" operator="notEqual">
      <formula>"&lt;0.0004"</formula>
    </cfRule>
  </conditionalFormatting>
  <conditionalFormatting sqref="CB112 CB115 CB118 CB121">
    <cfRule type="cellIs" dxfId="0" priority="2" stopIfTrue="1" operator="notEqual">
      <formula>"&lt;0.0004"</formula>
    </cfRule>
  </conditionalFormatting>
  <printOptions horizontalCentered="1"/>
  <pageMargins left="0.39370078740157483" right="0.19685039370078741" top="0.55118110236220474" bottom="0.55118110236220474" header="0.31496062992125984" footer="0.31496062992125984"/>
  <pageSetup paperSize="8" scale="7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CG162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6.125" style="35" bestFit="1" customWidth="1"/>
    <col min="2" max="2" width="22.75" style="13" bestFit="1" customWidth="1"/>
    <col min="3" max="3" width="10.625" style="13" bestFit="1" customWidth="1"/>
    <col min="4" max="4" width="9.625" style="13"/>
    <col min="5" max="5" width="9.625" style="23" customWidth="1"/>
    <col min="6" max="6" width="9.625" style="37"/>
    <col min="7" max="8" width="9.625" style="38"/>
    <col min="9" max="11" width="9.625" style="35"/>
    <col min="12" max="14" width="9.625" style="35" customWidth="1"/>
    <col min="15" max="17" width="9.625" style="38" customWidth="1"/>
    <col min="18" max="18" width="9.625" style="35" customWidth="1"/>
    <col min="19" max="19" width="9.625" style="38" customWidth="1"/>
    <col min="20" max="26" width="9.625" style="35" customWidth="1"/>
    <col min="27" max="27" width="9.625" style="37" customWidth="1"/>
    <col min="28" max="28" width="9.625" style="39" customWidth="1"/>
    <col min="29" max="29" width="9.625" style="38" customWidth="1"/>
    <col min="30" max="30" width="9.625" style="37" customWidth="1"/>
    <col min="31" max="31" width="9.625" style="39" customWidth="1"/>
    <col min="32" max="33" width="9.625" style="37" customWidth="1"/>
    <col min="34" max="37" width="9.625" style="35" customWidth="1"/>
    <col min="38" max="38" width="9.625" style="39" customWidth="1"/>
    <col min="39" max="39" width="9.625" style="35" customWidth="1"/>
    <col min="40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980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981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982</v>
      </c>
      <c r="B3" s="235" t="s">
        <v>983</v>
      </c>
      <c r="C3" s="383" t="s">
        <v>984</v>
      </c>
      <c r="D3" s="383" t="s">
        <v>985</v>
      </c>
      <c r="E3" s="11" t="s">
        <v>104</v>
      </c>
      <c r="G3" s="16">
        <v>20.2</v>
      </c>
      <c r="H3" s="16">
        <v>14</v>
      </c>
      <c r="K3" s="35" t="s">
        <v>132</v>
      </c>
      <c r="L3" s="35" t="s">
        <v>133</v>
      </c>
      <c r="M3" s="35" t="s">
        <v>142</v>
      </c>
      <c r="O3" s="35" t="s">
        <v>218</v>
      </c>
      <c r="P3" s="38" t="s">
        <v>207</v>
      </c>
      <c r="Q3" s="38" t="s">
        <v>106</v>
      </c>
      <c r="R3" s="35" t="s">
        <v>107</v>
      </c>
      <c r="T3" s="35" t="s">
        <v>107</v>
      </c>
      <c r="Y3" s="384">
        <v>8</v>
      </c>
      <c r="Z3" s="384">
        <v>1.9</v>
      </c>
      <c r="AA3" s="384">
        <v>3.2</v>
      </c>
      <c r="AB3" s="385">
        <v>2</v>
      </c>
      <c r="AC3" s="16">
        <v>10.3</v>
      </c>
      <c r="AE3" s="236">
        <v>450</v>
      </c>
      <c r="AG3" s="37" t="s">
        <v>207</v>
      </c>
      <c r="AH3" s="35" t="s">
        <v>109</v>
      </c>
      <c r="AI3" s="11">
        <v>6.0000000000000001E-3</v>
      </c>
      <c r="AJ3" s="11">
        <v>0.36</v>
      </c>
      <c r="AK3" s="11">
        <v>0.01</v>
      </c>
      <c r="AL3" s="20" t="s">
        <v>114</v>
      </c>
      <c r="AM3" s="11">
        <v>0.08</v>
      </c>
      <c r="AN3" s="11" t="s">
        <v>207</v>
      </c>
      <c r="AO3" s="11" t="s">
        <v>208</v>
      </c>
      <c r="AS3" s="16">
        <v>3.2</v>
      </c>
      <c r="AT3" s="11">
        <v>0.12</v>
      </c>
      <c r="AU3" s="35" t="s">
        <v>632</v>
      </c>
      <c r="AV3" s="11">
        <v>2.2999999999999998</v>
      </c>
      <c r="AX3" s="35" t="s">
        <v>300</v>
      </c>
      <c r="AY3" s="11" t="s">
        <v>257</v>
      </c>
      <c r="BA3" s="237">
        <v>7</v>
      </c>
      <c r="BC3" s="11" t="s">
        <v>257</v>
      </c>
      <c r="BF3" s="37" t="s">
        <v>986</v>
      </c>
      <c r="BL3" s="35" t="s">
        <v>987</v>
      </c>
      <c r="BM3" s="35" t="s">
        <v>988</v>
      </c>
    </row>
    <row r="4" spans="1:85">
      <c r="A4" s="35" t="s">
        <v>982</v>
      </c>
      <c r="B4" s="235" t="s">
        <v>983</v>
      </c>
      <c r="C4" s="383" t="s">
        <v>989</v>
      </c>
      <c r="D4" s="383" t="s">
        <v>209</v>
      </c>
      <c r="E4" s="11" t="s">
        <v>104</v>
      </c>
      <c r="G4" s="16">
        <v>26.9</v>
      </c>
      <c r="H4" s="16">
        <v>20.3</v>
      </c>
      <c r="K4" s="35" t="s">
        <v>990</v>
      </c>
      <c r="L4" s="35" t="s">
        <v>133</v>
      </c>
      <c r="M4" s="35" t="s">
        <v>142</v>
      </c>
      <c r="O4" s="35" t="s">
        <v>218</v>
      </c>
      <c r="P4" s="38" t="s">
        <v>207</v>
      </c>
      <c r="Q4" s="38" t="s">
        <v>106</v>
      </c>
      <c r="R4" s="35" t="s">
        <v>107</v>
      </c>
      <c r="T4" s="35" t="s">
        <v>107</v>
      </c>
      <c r="Y4" s="384">
        <v>8.3000000000000007</v>
      </c>
      <c r="Z4" s="384">
        <v>2.2000000000000002</v>
      </c>
      <c r="AA4" s="384">
        <v>3.2</v>
      </c>
      <c r="AB4" s="385">
        <v>1</v>
      </c>
      <c r="AC4" s="16">
        <v>10.5</v>
      </c>
      <c r="AE4" s="236">
        <v>46</v>
      </c>
      <c r="AG4" s="37" t="s">
        <v>207</v>
      </c>
      <c r="AH4" s="35" t="s">
        <v>109</v>
      </c>
      <c r="AI4" s="11">
        <v>6.0000000000000001E-3</v>
      </c>
      <c r="AJ4" s="11">
        <v>0.02</v>
      </c>
      <c r="AK4" s="11" t="s">
        <v>991</v>
      </c>
      <c r="AL4" s="20" t="s">
        <v>114</v>
      </c>
      <c r="AM4" s="11" t="s">
        <v>101</v>
      </c>
      <c r="AN4" s="11" t="s">
        <v>207</v>
      </c>
      <c r="AO4" s="11" t="s">
        <v>208</v>
      </c>
      <c r="AS4" s="16">
        <v>2.5</v>
      </c>
      <c r="AT4" s="11">
        <v>0.15</v>
      </c>
      <c r="AU4" s="35" t="s">
        <v>632</v>
      </c>
      <c r="AV4" s="11">
        <v>2.4</v>
      </c>
      <c r="AX4" s="35" t="s">
        <v>224</v>
      </c>
      <c r="AY4" s="11">
        <v>0.18</v>
      </c>
      <c r="BA4" s="237">
        <v>9</v>
      </c>
      <c r="BC4" s="11" t="s">
        <v>264</v>
      </c>
      <c r="BF4" s="37" t="s">
        <v>992</v>
      </c>
      <c r="BL4" s="35" t="s">
        <v>292</v>
      </c>
      <c r="BM4" s="35" t="s">
        <v>114</v>
      </c>
    </row>
    <row r="5" spans="1:85">
      <c r="A5" s="35" t="s">
        <v>982</v>
      </c>
      <c r="B5" s="235" t="s">
        <v>983</v>
      </c>
      <c r="C5" s="383" t="s">
        <v>993</v>
      </c>
      <c r="D5" s="383" t="s">
        <v>994</v>
      </c>
      <c r="E5" s="11" t="s">
        <v>99</v>
      </c>
      <c r="G5" s="16">
        <v>21.9</v>
      </c>
      <c r="H5" s="16">
        <v>18.399999999999999</v>
      </c>
      <c r="K5" s="35" t="s">
        <v>990</v>
      </c>
      <c r="L5" s="35" t="s">
        <v>133</v>
      </c>
      <c r="M5" s="35" t="s">
        <v>142</v>
      </c>
      <c r="O5" s="35" t="s">
        <v>218</v>
      </c>
      <c r="P5" s="38" t="s">
        <v>995</v>
      </c>
      <c r="Q5" s="38" t="s">
        <v>106</v>
      </c>
      <c r="R5" s="35" t="s">
        <v>107</v>
      </c>
      <c r="T5" s="35" t="s">
        <v>107</v>
      </c>
      <c r="Y5" s="384">
        <v>8</v>
      </c>
      <c r="Z5" s="384">
        <v>1.5</v>
      </c>
      <c r="AA5" s="384">
        <v>3</v>
      </c>
      <c r="AB5" s="385">
        <v>3</v>
      </c>
      <c r="AC5" s="16">
        <v>8.9</v>
      </c>
      <c r="AE5" s="236">
        <v>140</v>
      </c>
      <c r="AG5" s="37" t="s">
        <v>566</v>
      </c>
      <c r="AH5" s="35" t="s">
        <v>109</v>
      </c>
      <c r="AI5" s="11">
        <v>4.0000000000000001E-3</v>
      </c>
      <c r="AJ5" s="11">
        <v>0.16</v>
      </c>
      <c r="AK5" s="11">
        <v>0.01</v>
      </c>
      <c r="AL5" s="20" t="s">
        <v>114</v>
      </c>
      <c r="AM5" s="11">
        <v>0.09</v>
      </c>
      <c r="AN5" s="11" t="s">
        <v>107</v>
      </c>
      <c r="AO5" s="11" t="s">
        <v>208</v>
      </c>
      <c r="AS5" s="16">
        <v>1.5</v>
      </c>
      <c r="AT5" s="11" t="s">
        <v>442</v>
      </c>
      <c r="AU5" s="35" t="s">
        <v>632</v>
      </c>
      <c r="AV5" s="11">
        <v>1.9</v>
      </c>
      <c r="AX5" s="35" t="s">
        <v>996</v>
      </c>
      <c r="AY5" s="11" t="s">
        <v>997</v>
      </c>
      <c r="BA5" s="237">
        <v>9</v>
      </c>
      <c r="BC5" s="11" t="s">
        <v>319</v>
      </c>
      <c r="BF5" s="37" t="s">
        <v>992</v>
      </c>
      <c r="BL5" s="35" t="s">
        <v>292</v>
      </c>
      <c r="BM5" s="35" t="s">
        <v>114</v>
      </c>
      <c r="BN5" s="35" t="s">
        <v>103</v>
      </c>
      <c r="BP5" s="35" t="s">
        <v>103</v>
      </c>
      <c r="BQ5" s="35" t="s">
        <v>103</v>
      </c>
      <c r="BR5" s="35" t="s">
        <v>103</v>
      </c>
      <c r="BS5" s="35" t="s">
        <v>103</v>
      </c>
      <c r="BT5" s="35" t="s">
        <v>103</v>
      </c>
      <c r="BU5" s="35" t="s">
        <v>103</v>
      </c>
      <c r="BV5" s="35" t="s">
        <v>103</v>
      </c>
      <c r="BW5" s="35" t="s">
        <v>103</v>
      </c>
      <c r="BX5" s="35" t="s">
        <v>103</v>
      </c>
      <c r="CB5" s="35" t="s">
        <v>293</v>
      </c>
    </row>
    <row r="6" spans="1:85">
      <c r="A6" s="35" t="s">
        <v>982</v>
      </c>
      <c r="B6" s="235" t="s">
        <v>983</v>
      </c>
      <c r="C6" s="383" t="s">
        <v>998</v>
      </c>
      <c r="D6" s="383" t="s">
        <v>999</v>
      </c>
      <c r="E6" s="11" t="s">
        <v>99</v>
      </c>
      <c r="G6" s="16">
        <v>28.9</v>
      </c>
      <c r="H6" s="16">
        <v>23</v>
      </c>
      <c r="K6" s="35" t="s">
        <v>990</v>
      </c>
      <c r="L6" s="35" t="s">
        <v>133</v>
      </c>
      <c r="M6" s="35" t="s">
        <v>142</v>
      </c>
      <c r="O6" s="35" t="s">
        <v>218</v>
      </c>
      <c r="P6" s="38" t="s">
        <v>207</v>
      </c>
      <c r="Q6" s="38" t="s">
        <v>106</v>
      </c>
      <c r="R6" s="35" t="s">
        <v>107</v>
      </c>
      <c r="T6" s="35" t="s">
        <v>107</v>
      </c>
      <c r="Y6" s="384">
        <v>8</v>
      </c>
      <c r="Z6" s="384">
        <v>2.2999999999999998</v>
      </c>
      <c r="AA6" s="384">
        <v>3.4</v>
      </c>
      <c r="AB6" s="385">
        <v>1</v>
      </c>
      <c r="AC6" s="16">
        <v>9.6</v>
      </c>
      <c r="AE6" s="236">
        <v>150</v>
      </c>
      <c r="AG6" s="37" t="s">
        <v>207</v>
      </c>
      <c r="AH6" s="35" t="s">
        <v>109</v>
      </c>
      <c r="AI6" s="11">
        <v>6.0000000000000001E-3</v>
      </c>
      <c r="AJ6" s="11">
        <v>0.12</v>
      </c>
      <c r="AK6" s="19">
        <v>0.01</v>
      </c>
      <c r="AL6" s="11" t="s">
        <v>114</v>
      </c>
      <c r="AM6" s="11">
        <v>0.14000000000000001</v>
      </c>
      <c r="AN6" s="11" t="s">
        <v>207</v>
      </c>
      <c r="AO6" s="11" t="s">
        <v>208</v>
      </c>
      <c r="AS6" s="16">
        <v>1.2</v>
      </c>
      <c r="AT6" s="238">
        <v>0.2</v>
      </c>
      <c r="AU6" s="35" t="s">
        <v>632</v>
      </c>
      <c r="AV6" s="11">
        <v>1.6</v>
      </c>
      <c r="AX6" s="35" t="s">
        <v>257</v>
      </c>
      <c r="AY6" s="11" t="s">
        <v>238</v>
      </c>
      <c r="BA6" s="237">
        <v>8</v>
      </c>
      <c r="BC6" s="11" t="s">
        <v>305</v>
      </c>
      <c r="BF6" s="37" t="s">
        <v>1000</v>
      </c>
      <c r="BL6" s="35" t="s">
        <v>292</v>
      </c>
      <c r="BM6" s="35" t="s">
        <v>114</v>
      </c>
    </row>
    <row r="7" spans="1:85">
      <c r="A7" s="35" t="s">
        <v>982</v>
      </c>
      <c r="B7" s="235" t="s">
        <v>983</v>
      </c>
      <c r="C7" s="383" t="s">
        <v>1001</v>
      </c>
      <c r="D7" s="383" t="s">
        <v>1002</v>
      </c>
      <c r="E7" s="11" t="s">
        <v>104</v>
      </c>
      <c r="G7" s="16">
        <v>34.299999999999997</v>
      </c>
      <c r="H7" s="16">
        <v>26.3</v>
      </c>
      <c r="K7" s="35" t="s">
        <v>990</v>
      </c>
      <c r="L7" s="35" t="s">
        <v>133</v>
      </c>
      <c r="M7" s="35" t="s">
        <v>142</v>
      </c>
      <c r="O7" s="35" t="s">
        <v>218</v>
      </c>
      <c r="P7" s="38" t="s">
        <v>207</v>
      </c>
      <c r="Q7" s="38" t="s">
        <v>106</v>
      </c>
      <c r="R7" s="35" t="s">
        <v>107</v>
      </c>
      <c r="T7" s="35" t="s">
        <v>107</v>
      </c>
      <c r="W7" s="239"/>
      <c r="Y7" s="384">
        <v>8</v>
      </c>
      <c r="Z7" s="384">
        <v>1.9</v>
      </c>
      <c r="AA7" s="384">
        <v>3.4</v>
      </c>
      <c r="AB7" s="385">
        <v>1</v>
      </c>
      <c r="AC7" s="16">
        <v>8.4</v>
      </c>
      <c r="AE7" s="236">
        <v>230</v>
      </c>
      <c r="AH7" s="11" t="s">
        <v>109</v>
      </c>
      <c r="AI7" s="11">
        <v>4.0000000000000001E-3</v>
      </c>
      <c r="AJ7" s="11">
        <v>0.04</v>
      </c>
      <c r="AK7" s="20" t="s">
        <v>109</v>
      </c>
      <c r="AL7" s="11" t="s">
        <v>114</v>
      </c>
      <c r="AM7" s="11">
        <v>0.15</v>
      </c>
      <c r="AN7" s="11" t="s">
        <v>207</v>
      </c>
      <c r="AO7" s="11" t="s">
        <v>208</v>
      </c>
      <c r="AR7" s="39"/>
      <c r="AS7" s="16">
        <v>2.2999999999999998</v>
      </c>
      <c r="AT7" s="11" t="s">
        <v>442</v>
      </c>
      <c r="AU7" s="35" t="s">
        <v>632</v>
      </c>
      <c r="AV7" s="11">
        <v>1.4</v>
      </c>
      <c r="AX7" s="35" t="s">
        <v>997</v>
      </c>
      <c r="AY7" s="238">
        <v>0.1</v>
      </c>
      <c r="AZ7" s="38"/>
      <c r="BA7" s="237">
        <v>9</v>
      </c>
      <c r="BB7" s="35"/>
      <c r="BC7" s="11" t="s">
        <v>264</v>
      </c>
      <c r="BD7" s="39"/>
      <c r="BE7" s="37"/>
      <c r="BF7" s="40" t="s">
        <v>992</v>
      </c>
      <c r="BG7" s="35"/>
      <c r="BH7" s="38"/>
      <c r="BL7" s="35" t="s">
        <v>292</v>
      </c>
      <c r="BM7" s="11">
        <v>0.02</v>
      </c>
    </row>
    <row r="8" spans="1:85">
      <c r="A8" s="35" t="s">
        <v>982</v>
      </c>
      <c r="B8" s="235" t="s">
        <v>983</v>
      </c>
      <c r="C8" s="383" t="s">
        <v>1003</v>
      </c>
      <c r="D8" s="383" t="s">
        <v>1004</v>
      </c>
      <c r="E8" s="11" t="s">
        <v>104</v>
      </c>
      <c r="F8" s="15"/>
      <c r="G8" s="16">
        <v>30.8</v>
      </c>
      <c r="H8" s="16">
        <v>22.5</v>
      </c>
      <c r="I8" s="11"/>
      <c r="J8" s="11"/>
      <c r="K8" s="35" t="s">
        <v>990</v>
      </c>
      <c r="L8" s="35" t="s">
        <v>133</v>
      </c>
      <c r="M8" s="11" t="s">
        <v>142</v>
      </c>
      <c r="N8" s="11"/>
      <c r="O8" s="11" t="s">
        <v>218</v>
      </c>
      <c r="P8" s="16" t="s">
        <v>207</v>
      </c>
      <c r="Q8" s="16" t="s">
        <v>106</v>
      </c>
      <c r="R8" s="11" t="s">
        <v>107</v>
      </c>
      <c r="S8" s="16"/>
      <c r="T8" s="11" t="s">
        <v>107</v>
      </c>
      <c r="U8" s="17"/>
      <c r="V8" s="17"/>
      <c r="W8" s="18"/>
      <c r="X8" s="11"/>
      <c r="Y8" s="384">
        <v>8</v>
      </c>
      <c r="Z8" s="384">
        <v>1.9</v>
      </c>
      <c r="AA8" s="384">
        <v>3.2</v>
      </c>
      <c r="AB8" s="385">
        <v>2</v>
      </c>
      <c r="AC8" s="16">
        <v>9.5</v>
      </c>
      <c r="AD8" s="19"/>
      <c r="AE8" s="236">
        <v>260</v>
      </c>
      <c r="AF8" s="19"/>
      <c r="AG8" s="37" t="s">
        <v>207</v>
      </c>
      <c r="AH8" s="35" t="s">
        <v>109</v>
      </c>
      <c r="AI8" s="11">
        <v>5.0000000000000001E-3</v>
      </c>
      <c r="AJ8" s="11">
        <v>0.22</v>
      </c>
      <c r="AK8" s="11">
        <v>0.02</v>
      </c>
      <c r="AL8" s="20" t="s">
        <v>114</v>
      </c>
      <c r="AM8" s="11">
        <v>0.09</v>
      </c>
      <c r="AN8" s="11" t="s">
        <v>207</v>
      </c>
      <c r="AO8" s="11" t="s">
        <v>208</v>
      </c>
      <c r="AP8" s="11"/>
      <c r="AQ8" s="11"/>
      <c r="AR8" s="20"/>
      <c r="AS8" s="16">
        <v>2.6</v>
      </c>
      <c r="AT8" s="11" t="s">
        <v>442</v>
      </c>
      <c r="AU8" s="11" t="s">
        <v>632</v>
      </c>
      <c r="AV8" s="240">
        <v>2</v>
      </c>
      <c r="AW8" s="11"/>
      <c r="AX8" s="11" t="s">
        <v>243</v>
      </c>
      <c r="AY8" s="11" t="s">
        <v>314</v>
      </c>
      <c r="AZ8" s="16"/>
      <c r="BA8" s="237">
        <v>9</v>
      </c>
      <c r="BB8" s="11"/>
      <c r="BC8" s="11" t="s">
        <v>232</v>
      </c>
      <c r="BD8" s="20"/>
      <c r="BE8" s="19"/>
      <c r="BF8" s="47" t="s">
        <v>307</v>
      </c>
      <c r="BG8" s="17"/>
      <c r="BH8" s="16"/>
      <c r="BL8" s="35" t="s">
        <v>292</v>
      </c>
      <c r="BM8" s="35" t="s">
        <v>114</v>
      </c>
      <c r="BN8" s="35" t="s">
        <v>103</v>
      </c>
      <c r="BP8" s="35" t="s">
        <v>103</v>
      </c>
      <c r="BQ8" s="35" t="s">
        <v>103</v>
      </c>
      <c r="BR8" s="35" t="s">
        <v>103</v>
      </c>
      <c r="BS8" s="35" t="s">
        <v>103</v>
      </c>
      <c r="BT8" s="35" t="s">
        <v>103</v>
      </c>
      <c r="BU8" s="35" t="s">
        <v>103</v>
      </c>
      <c r="BV8" s="35" t="s">
        <v>103</v>
      </c>
      <c r="BW8" s="35" t="s">
        <v>103</v>
      </c>
      <c r="BX8" s="35" t="s">
        <v>103</v>
      </c>
      <c r="CB8" s="35" t="s">
        <v>293</v>
      </c>
    </row>
    <row r="9" spans="1:85">
      <c r="A9" s="35" t="s">
        <v>982</v>
      </c>
      <c r="B9" s="235" t="s">
        <v>983</v>
      </c>
      <c r="C9" s="383" t="s">
        <v>1005</v>
      </c>
      <c r="D9" s="383" t="s">
        <v>1006</v>
      </c>
      <c r="E9" s="11" t="s">
        <v>1007</v>
      </c>
      <c r="G9" s="16">
        <v>18</v>
      </c>
      <c r="H9" s="16">
        <v>17.899999999999999</v>
      </c>
      <c r="K9" s="35" t="s">
        <v>990</v>
      </c>
      <c r="L9" s="35" t="s">
        <v>133</v>
      </c>
      <c r="M9" s="35" t="s">
        <v>142</v>
      </c>
      <c r="O9" s="35" t="s">
        <v>218</v>
      </c>
      <c r="P9" s="38" t="s">
        <v>995</v>
      </c>
      <c r="Q9" s="38" t="s">
        <v>106</v>
      </c>
      <c r="R9" s="35" t="s">
        <v>107</v>
      </c>
      <c r="T9" s="35" t="s">
        <v>107</v>
      </c>
      <c r="Y9" s="384">
        <v>8.1</v>
      </c>
      <c r="Z9" s="384">
        <v>1.7</v>
      </c>
      <c r="AA9" s="384">
        <v>2</v>
      </c>
      <c r="AB9" s="385" t="s">
        <v>411</v>
      </c>
      <c r="AC9" s="16">
        <v>10.199999999999999</v>
      </c>
      <c r="AE9" s="236">
        <v>120</v>
      </c>
      <c r="AG9" s="37" t="s">
        <v>207</v>
      </c>
      <c r="AH9" s="35" t="s">
        <v>109</v>
      </c>
      <c r="AI9" s="11">
        <v>5.0000000000000001E-3</v>
      </c>
      <c r="AJ9" s="11">
        <v>0.06</v>
      </c>
      <c r="AK9" s="11" t="s">
        <v>1008</v>
      </c>
      <c r="AL9" s="20" t="s">
        <v>114</v>
      </c>
      <c r="AM9" s="11">
        <v>0.14000000000000001</v>
      </c>
      <c r="AN9" s="11" t="s">
        <v>107</v>
      </c>
      <c r="AO9" s="11" t="s">
        <v>208</v>
      </c>
      <c r="AS9" s="16">
        <v>3.2</v>
      </c>
      <c r="AT9" s="11" t="s">
        <v>442</v>
      </c>
      <c r="AU9" s="35" t="s">
        <v>632</v>
      </c>
      <c r="AV9" s="11">
        <v>2.2999999999999998</v>
      </c>
      <c r="AX9" s="35" t="s">
        <v>257</v>
      </c>
      <c r="AY9" s="11" t="s">
        <v>278</v>
      </c>
      <c r="BA9" s="237">
        <v>10</v>
      </c>
      <c r="BC9" s="11" t="s">
        <v>289</v>
      </c>
      <c r="BF9" s="37" t="s">
        <v>333</v>
      </c>
      <c r="BL9" s="35" t="s">
        <v>292</v>
      </c>
      <c r="BM9" s="35" t="s">
        <v>114</v>
      </c>
    </row>
    <row r="10" spans="1:85">
      <c r="A10" s="35" t="s">
        <v>982</v>
      </c>
      <c r="B10" s="235" t="s">
        <v>983</v>
      </c>
      <c r="C10" s="383" t="s">
        <v>1009</v>
      </c>
      <c r="D10" s="383" t="s">
        <v>1010</v>
      </c>
      <c r="E10" s="11" t="s">
        <v>104</v>
      </c>
      <c r="G10" s="16">
        <v>16.899999999999999</v>
      </c>
      <c r="H10" s="16">
        <v>16.399999999999999</v>
      </c>
      <c r="K10" s="35" t="s">
        <v>990</v>
      </c>
      <c r="L10" s="35" t="s">
        <v>133</v>
      </c>
      <c r="M10" s="35" t="s">
        <v>142</v>
      </c>
      <c r="O10" s="35" t="s">
        <v>218</v>
      </c>
      <c r="P10" s="38" t="s">
        <v>207</v>
      </c>
      <c r="Q10" s="38" t="s">
        <v>106</v>
      </c>
      <c r="R10" s="35" t="s">
        <v>107</v>
      </c>
      <c r="T10" s="35" t="s">
        <v>107</v>
      </c>
      <c r="Y10" s="384">
        <v>8.1</v>
      </c>
      <c r="Z10" s="384">
        <v>0.9</v>
      </c>
      <c r="AA10" s="384">
        <v>2.2000000000000002</v>
      </c>
      <c r="AB10" s="385">
        <v>3</v>
      </c>
      <c r="AC10" s="16">
        <v>9</v>
      </c>
      <c r="AE10" s="236">
        <v>29</v>
      </c>
      <c r="AG10" s="37" t="s">
        <v>207</v>
      </c>
      <c r="AH10" s="35" t="s">
        <v>109</v>
      </c>
      <c r="AI10" s="11">
        <v>3.0000000000000001E-3</v>
      </c>
      <c r="AJ10" s="11">
        <v>0.15</v>
      </c>
      <c r="AK10" s="11">
        <v>0.01</v>
      </c>
      <c r="AL10" s="20" t="s">
        <v>114</v>
      </c>
      <c r="AM10" s="11" t="s">
        <v>101</v>
      </c>
      <c r="AN10" s="11" t="s">
        <v>207</v>
      </c>
      <c r="AO10" s="11" t="s">
        <v>208</v>
      </c>
      <c r="AS10" s="16">
        <v>2.6</v>
      </c>
      <c r="AT10" s="11">
        <v>7.0000000000000007E-2</v>
      </c>
      <c r="AU10" s="35" t="s">
        <v>632</v>
      </c>
      <c r="AV10" s="11">
        <v>2.4</v>
      </c>
      <c r="AX10" s="238">
        <v>0.1</v>
      </c>
      <c r="AY10" s="238">
        <v>0.1</v>
      </c>
      <c r="BA10" s="237">
        <v>12</v>
      </c>
      <c r="BC10" s="11" t="s">
        <v>255</v>
      </c>
      <c r="BF10" s="37" t="s">
        <v>992</v>
      </c>
      <c r="BL10" s="35" t="s">
        <v>292</v>
      </c>
      <c r="BM10" s="35" t="s">
        <v>114</v>
      </c>
    </row>
    <row r="11" spans="1:85">
      <c r="A11" s="35" t="s">
        <v>982</v>
      </c>
      <c r="B11" s="235" t="s">
        <v>983</v>
      </c>
      <c r="C11" s="383" t="s">
        <v>1011</v>
      </c>
      <c r="D11" s="383" t="s">
        <v>1012</v>
      </c>
      <c r="E11" s="11" t="s">
        <v>104</v>
      </c>
      <c r="G11" s="16">
        <v>8.9</v>
      </c>
      <c r="H11" s="16">
        <v>9.1</v>
      </c>
      <c r="K11" s="35" t="s">
        <v>990</v>
      </c>
      <c r="L11" s="35" t="s">
        <v>133</v>
      </c>
      <c r="M11" s="35" t="s">
        <v>142</v>
      </c>
      <c r="O11" s="35" t="s">
        <v>218</v>
      </c>
      <c r="P11" s="38" t="s">
        <v>207</v>
      </c>
      <c r="Q11" s="38" t="s">
        <v>106</v>
      </c>
      <c r="R11" s="35" t="s">
        <v>107</v>
      </c>
      <c r="T11" s="35" t="s">
        <v>107</v>
      </c>
      <c r="Y11" s="384">
        <v>8.1</v>
      </c>
      <c r="Z11" s="384">
        <v>1.7</v>
      </c>
      <c r="AA11" s="384">
        <v>2.7</v>
      </c>
      <c r="AB11" s="385" t="s">
        <v>248</v>
      </c>
      <c r="AC11" s="16">
        <v>11.8</v>
      </c>
      <c r="AE11" s="236">
        <v>41</v>
      </c>
      <c r="AG11" s="37" t="s">
        <v>566</v>
      </c>
      <c r="AH11" s="35" t="s">
        <v>109</v>
      </c>
      <c r="AI11" s="11">
        <v>2E-3</v>
      </c>
      <c r="AJ11" s="11">
        <v>0.04</v>
      </c>
      <c r="AK11" s="11">
        <v>0.01</v>
      </c>
      <c r="AL11" s="20" t="s">
        <v>114</v>
      </c>
      <c r="AM11" s="11" t="s">
        <v>101</v>
      </c>
      <c r="AN11" s="11" t="s">
        <v>207</v>
      </c>
      <c r="AO11" s="11" t="s">
        <v>208</v>
      </c>
      <c r="AS11" s="16">
        <v>3.4</v>
      </c>
      <c r="AT11" s="11">
        <v>0.06</v>
      </c>
      <c r="AU11" s="35" t="s">
        <v>632</v>
      </c>
      <c r="AV11" s="11">
        <v>2.9</v>
      </c>
      <c r="AX11" s="238">
        <v>0.2</v>
      </c>
      <c r="AY11" s="11" t="s">
        <v>997</v>
      </c>
      <c r="BA11" s="237">
        <v>12</v>
      </c>
      <c r="BC11" s="11" t="s">
        <v>255</v>
      </c>
      <c r="BF11" s="37" t="s">
        <v>344</v>
      </c>
      <c r="BL11" s="35" t="s">
        <v>292</v>
      </c>
      <c r="BM11" s="35" t="s">
        <v>114</v>
      </c>
      <c r="BN11" s="35" t="s">
        <v>103</v>
      </c>
      <c r="BP11" s="35" t="s">
        <v>103</v>
      </c>
      <c r="BQ11" s="35" t="s">
        <v>103</v>
      </c>
      <c r="BR11" s="35" t="s">
        <v>103</v>
      </c>
      <c r="BS11" s="35" t="s">
        <v>103</v>
      </c>
      <c r="BT11" s="35" t="s">
        <v>103</v>
      </c>
      <c r="BU11" s="35" t="s">
        <v>103</v>
      </c>
      <c r="BV11" s="35" t="s">
        <v>103</v>
      </c>
      <c r="BW11" s="35" t="s">
        <v>103</v>
      </c>
      <c r="BX11" s="35" t="s">
        <v>103</v>
      </c>
      <c r="CB11" s="35" t="s">
        <v>293</v>
      </c>
    </row>
    <row r="12" spans="1:85">
      <c r="A12" s="35" t="s">
        <v>982</v>
      </c>
      <c r="B12" s="235" t="s">
        <v>983</v>
      </c>
      <c r="C12" s="383" t="s">
        <v>136</v>
      </c>
      <c r="D12" s="383" t="s">
        <v>1013</v>
      </c>
      <c r="E12" s="11" t="s">
        <v>104</v>
      </c>
      <c r="G12" s="16">
        <v>10</v>
      </c>
      <c r="H12" s="16">
        <v>8.1999999999999993</v>
      </c>
      <c r="K12" s="35" t="s">
        <v>990</v>
      </c>
      <c r="L12" s="35" t="s">
        <v>133</v>
      </c>
      <c r="M12" s="35" t="s">
        <v>142</v>
      </c>
      <c r="O12" s="35" t="s">
        <v>218</v>
      </c>
      <c r="P12" s="38" t="s">
        <v>207</v>
      </c>
      <c r="Q12" s="38" t="s">
        <v>106</v>
      </c>
      <c r="R12" s="35" t="s">
        <v>107</v>
      </c>
      <c r="T12" s="35" t="s">
        <v>107</v>
      </c>
      <c r="Y12" s="384">
        <v>8</v>
      </c>
      <c r="Z12" s="384">
        <v>2.8</v>
      </c>
      <c r="AA12" s="384">
        <v>3.2</v>
      </c>
      <c r="AB12" s="385">
        <v>1</v>
      </c>
      <c r="AC12" s="16">
        <v>11.1</v>
      </c>
      <c r="AE12" s="236">
        <v>18</v>
      </c>
      <c r="AH12" s="35" t="s">
        <v>109</v>
      </c>
      <c r="AI12" s="11">
        <v>1E-3</v>
      </c>
      <c r="AJ12" s="11">
        <v>0.06</v>
      </c>
      <c r="AK12" s="11" t="s">
        <v>284</v>
      </c>
      <c r="AL12" s="20" t="s">
        <v>114</v>
      </c>
      <c r="AM12" s="11" t="s">
        <v>101</v>
      </c>
      <c r="AN12" s="11" t="s">
        <v>207</v>
      </c>
      <c r="AO12" s="11" t="s">
        <v>208</v>
      </c>
      <c r="AS12" s="16">
        <v>2.2999999999999998</v>
      </c>
      <c r="AT12" s="11" t="s">
        <v>442</v>
      </c>
      <c r="AU12" s="35" t="s">
        <v>632</v>
      </c>
      <c r="AV12" s="11">
        <v>2.6</v>
      </c>
      <c r="AX12" s="238" t="s">
        <v>305</v>
      </c>
      <c r="AY12" s="11" t="s">
        <v>997</v>
      </c>
      <c r="BA12" s="237">
        <v>9</v>
      </c>
      <c r="BC12" s="238">
        <v>0.1</v>
      </c>
      <c r="BF12" s="37" t="s">
        <v>307</v>
      </c>
      <c r="BL12" s="35" t="s">
        <v>292</v>
      </c>
      <c r="BM12" s="35" t="s">
        <v>114</v>
      </c>
    </row>
    <row r="13" spans="1:85">
      <c r="A13" s="35" t="s">
        <v>982</v>
      </c>
      <c r="B13" s="235" t="s">
        <v>983</v>
      </c>
      <c r="C13" s="383" t="s">
        <v>1014</v>
      </c>
      <c r="D13" s="383" t="s">
        <v>209</v>
      </c>
      <c r="E13" s="11" t="s">
        <v>104</v>
      </c>
      <c r="G13" s="16">
        <v>9.4</v>
      </c>
      <c r="H13" s="16">
        <v>8.3000000000000007</v>
      </c>
      <c r="K13" s="35" t="s">
        <v>990</v>
      </c>
      <c r="L13" s="35" t="s">
        <v>133</v>
      </c>
      <c r="M13" s="35" t="s">
        <v>142</v>
      </c>
      <c r="O13" s="35" t="s">
        <v>218</v>
      </c>
      <c r="P13" s="38" t="s">
        <v>207</v>
      </c>
      <c r="Q13" s="38" t="s">
        <v>106</v>
      </c>
      <c r="R13" s="35" t="s">
        <v>107</v>
      </c>
      <c r="T13" s="35" t="s">
        <v>107</v>
      </c>
      <c r="Y13" s="384">
        <v>8.1</v>
      </c>
      <c r="Z13" s="384">
        <v>3.1</v>
      </c>
      <c r="AA13" s="384">
        <v>2.8</v>
      </c>
      <c r="AB13" s="385">
        <v>2</v>
      </c>
      <c r="AC13" s="16">
        <v>12.4</v>
      </c>
      <c r="AE13" s="236">
        <v>15</v>
      </c>
      <c r="AG13" s="37" t="s">
        <v>207</v>
      </c>
      <c r="AH13" s="35" t="s">
        <v>109</v>
      </c>
      <c r="AI13" s="11">
        <v>2E-3</v>
      </c>
      <c r="AJ13" s="11">
        <v>0.04</v>
      </c>
      <c r="AK13" s="11" t="s">
        <v>284</v>
      </c>
      <c r="AL13" s="20" t="s">
        <v>114</v>
      </c>
      <c r="AM13" s="11" t="s">
        <v>101</v>
      </c>
      <c r="AN13" s="11" t="s">
        <v>207</v>
      </c>
      <c r="AO13" s="11" t="s">
        <v>208</v>
      </c>
      <c r="AS13" s="16">
        <v>3.6</v>
      </c>
      <c r="AT13" s="11">
        <v>0.22</v>
      </c>
      <c r="AU13" s="35" t="s">
        <v>632</v>
      </c>
      <c r="AV13" s="11">
        <v>2.8</v>
      </c>
      <c r="AX13" s="35" t="s">
        <v>276</v>
      </c>
      <c r="AY13" s="11" t="s">
        <v>305</v>
      </c>
      <c r="BA13" s="237">
        <v>10</v>
      </c>
      <c r="BC13" s="238" t="s">
        <v>255</v>
      </c>
      <c r="BF13" s="37" t="s">
        <v>307</v>
      </c>
      <c r="BL13" s="35" t="s">
        <v>292</v>
      </c>
      <c r="BM13" s="35" t="s">
        <v>114</v>
      </c>
    </row>
    <row r="14" spans="1:85">
      <c r="A14" s="35" t="s">
        <v>982</v>
      </c>
      <c r="B14" s="235" t="s">
        <v>983</v>
      </c>
      <c r="C14" s="383" t="s">
        <v>1015</v>
      </c>
      <c r="D14" s="383" t="s">
        <v>1016</v>
      </c>
      <c r="E14" s="11" t="s">
        <v>187</v>
      </c>
      <c r="G14" s="16">
        <v>9</v>
      </c>
      <c r="H14" s="16">
        <v>10.6</v>
      </c>
      <c r="K14" s="35" t="s">
        <v>990</v>
      </c>
      <c r="L14" s="35" t="s">
        <v>133</v>
      </c>
      <c r="M14" s="35" t="s">
        <v>142</v>
      </c>
      <c r="O14" s="35" t="s">
        <v>218</v>
      </c>
      <c r="P14" s="38" t="s">
        <v>207</v>
      </c>
      <c r="Q14" s="38" t="s">
        <v>106</v>
      </c>
      <c r="R14" s="35" t="s">
        <v>107</v>
      </c>
      <c r="T14" s="35" t="s">
        <v>107</v>
      </c>
      <c r="Y14" s="384">
        <v>8.1</v>
      </c>
      <c r="Z14" s="384">
        <v>1.4</v>
      </c>
      <c r="AA14" s="384">
        <v>3.2</v>
      </c>
      <c r="AB14" s="385">
        <v>2</v>
      </c>
      <c r="AC14" s="16">
        <v>10.199999999999999</v>
      </c>
      <c r="AE14" s="236">
        <v>36</v>
      </c>
      <c r="AG14" s="37" t="s">
        <v>207</v>
      </c>
      <c r="AH14" s="35" t="s">
        <v>109</v>
      </c>
      <c r="AI14" s="11">
        <v>2E-3</v>
      </c>
      <c r="AJ14" s="11">
        <v>7.0000000000000007E-2</v>
      </c>
      <c r="AK14" s="11">
        <v>0.01</v>
      </c>
      <c r="AL14" s="20" t="s">
        <v>114</v>
      </c>
      <c r="AM14" s="11">
        <v>0.13</v>
      </c>
      <c r="AN14" s="11" t="s">
        <v>207</v>
      </c>
      <c r="AO14" s="11" t="s">
        <v>208</v>
      </c>
      <c r="AS14" s="16">
        <v>2.8</v>
      </c>
      <c r="AT14" s="11" t="s">
        <v>442</v>
      </c>
      <c r="AU14" s="35" t="s">
        <v>632</v>
      </c>
      <c r="AV14" s="11">
        <v>2.5</v>
      </c>
      <c r="AX14" s="35" t="s">
        <v>1017</v>
      </c>
      <c r="AY14" s="238">
        <v>0.1</v>
      </c>
      <c r="BA14" s="237">
        <v>11</v>
      </c>
      <c r="BC14" s="238">
        <v>0.1</v>
      </c>
      <c r="BF14" s="37" t="s">
        <v>333</v>
      </c>
      <c r="BL14" s="35" t="s">
        <v>292</v>
      </c>
      <c r="BM14" s="35" t="s">
        <v>114</v>
      </c>
      <c r="BN14" s="35" t="s">
        <v>103</v>
      </c>
      <c r="BP14" s="35" t="s">
        <v>103</v>
      </c>
      <c r="BQ14" s="35" t="s">
        <v>103</v>
      </c>
      <c r="BR14" s="35" t="s">
        <v>103</v>
      </c>
      <c r="BS14" s="35" t="s">
        <v>103</v>
      </c>
      <c r="BT14" s="35" t="s">
        <v>103</v>
      </c>
      <c r="BU14" s="35" t="s">
        <v>103</v>
      </c>
      <c r="BV14" s="35" t="s">
        <v>103</v>
      </c>
      <c r="BW14" s="35" t="s">
        <v>103</v>
      </c>
      <c r="BX14" s="35" t="s">
        <v>103</v>
      </c>
      <c r="CB14" s="35" t="s">
        <v>293</v>
      </c>
    </row>
    <row r="15" spans="1:85">
      <c r="A15" s="35" t="s">
        <v>982</v>
      </c>
      <c r="B15" s="235" t="s">
        <v>1018</v>
      </c>
      <c r="C15" s="383" t="s">
        <v>984</v>
      </c>
      <c r="D15" s="383" t="s">
        <v>1019</v>
      </c>
      <c r="E15" s="11" t="s">
        <v>104</v>
      </c>
      <c r="G15" s="16">
        <v>19.8</v>
      </c>
      <c r="H15" s="16">
        <v>15</v>
      </c>
      <c r="K15" s="35" t="s">
        <v>990</v>
      </c>
      <c r="L15" s="35" t="s">
        <v>133</v>
      </c>
      <c r="M15" s="35" t="s">
        <v>142</v>
      </c>
      <c r="O15" s="35" t="s">
        <v>218</v>
      </c>
      <c r="P15" s="38" t="s">
        <v>207</v>
      </c>
      <c r="Q15" s="38" t="s">
        <v>106</v>
      </c>
      <c r="R15" s="35" t="s">
        <v>107</v>
      </c>
      <c r="T15" s="35" t="s">
        <v>107</v>
      </c>
      <c r="Y15" s="384">
        <v>7.7</v>
      </c>
      <c r="Z15" s="384">
        <v>4.2</v>
      </c>
      <c r="AA15" s="384">
        <v>4.4000000000000004</v>
      </c>
      <c r="AB15" s="385">
        <v>1</v>
      </c>
      <c r="AC15" s="16">
        <v>9.8000000000000007</v>
      </c>
      <c r="AE15" s="236">
        <v>180</v>
      </c>
      <c r="AG15" s="37" t="s">
        <v>207</v>
      </c>
      <c r="AH15" s="35" t="s">
        <v>109</v>
      </c>
      <c r="AI15" s="11">
        <v>5.0000000000000001E-3</v>
      </c>
      <c r="AJ15" s="11">
        <v>0.24</v>
      </c>
      <c r="AK15" s="11">
        <v>0.02</v>
      </c>
      <c r="AL15" s="20" t="s">
        <v>114</v>
      </c>
      <c r="AM15" s="238">
        <v>0.1</v>
      </c>
      <c r="AN15" s="11" t="s">
        <v>207</v>
      </c>
      <c r="AO15" s="11" t="s">
        <v>208</v>
      </c>
      <c r="AS15" s="16">
        <v>3</v>
      </c>
      <c r="AT15" s="238">
        <v>0.5</v>
      </c>
      <c r="AU15" s="11">
        <v>0.09</v>
      </c>
      <c r="AV15" s="11">
        <v>1.7</v>
      </c>
      <c r="AX15" s="35" t="s">
        <v>1020</v>
      </c>
      <c r="AY15" s="11">
        <v>0.15</v>
      </c>
      <c r="BA15" s="237">
        <v>6</v>
      </c>
      <c r="BC15" s="11" t="s">
        <v>270</v>
      </c>
      <c r="BF15" s="37" t="s">
        <v>1021</v>
      </c>
      <c r="BL15" s="35" t="s">
        <v>292</v>
      </c>
      <c r="BM15" s="11" t="s">
        <v>114</v>
      </c>
    </row>
    <row r="16" spans="1:85">
      <c r="A16" s="35" t="s">
        <v>982</v>
      </c>
      <c r="B16" s="235" t="s">
        <v>1018</v>
      </c>
      <c r="C16" s="383" t="s">
        <v>989</v>
      </c>
      <c r="D16" s="383" t="s">
        <v>1022</v>
      </c>
      <c r="E16" s="11" t="s">
        <v>104</v>
      </c>
      <c r="G16" s="16">
        <v>25.9</v>
      </c>
      <c r="H16" s="16">
        <v>20.6</v>
      </c>
      <c r="K16" s="35" t="s">
        <v>990</v>
      </c>
      <c r="L16" s="35" t="s">
        <v>133</v>
      </c>
      <c r="M16" s="35" t="s">
        <v>142</v>
      </c>
      <c r="O16" s="35" t="s">
        <v>218</v>
      </c>
      <c r="P16" s="38" t="s">
        <v>207</v>
      </c>
      <c r="Q16" s="38" t="s">
        <v>106</v>
      </c>
      <c r="R16" s="35" t="s">
        <v>107</v>
      </c>
      <c r="T16" s="35" t="s">
        <v>107</v>
      </c>
      <c r="Y16" s="384">
        <v>8.1</v>
      </c>
      <c r="Z16" s="384">
        <v>3.4</v>
      </c>
      <c r="AA16" s="384">
        <v>3.7</v>
      </c>
      <c r="AB16" s="385" t="s">
        <v>248</v>
      </c>
      <c r="AC16" s="16">
        <v>11.5</v>
      </c>
      <c r="AE16" s="236">
        <v>56</v>
      </c>
      <c r="AG16" s="37" t="s">
        <v>207</v>
      </c>
      <c r="AH16" s="35" t="s">
        <v>109</v>
      </c>
      <c r="AI16" s="11">
        <v>2E-3</v>
      </c>
      <c r="AJ16" s="11">
        <v>0.02</v>
      </c>
      <c r="AK16" s="11" t="s">
        <v>1023</v>
      </c>
      <c r="AL16" s="20" t="s">
        <v>114</v>
      </c>
      <c r="AM16" s="238">
        <v>0.1</v>
      </c>
      <c r="AN16" s="11" t="s">
        <v>207</v>
      </c>
      <c r="AO16" s="11" t="s">
        <v>208</v>
      </c>
      <c r="AS16" s="16">
        <v>1.8</v>
      </c>
      <c r="AT16" s="11">
        <v>0.37</v>
      </c>
      <c r="AU16" s="11">
        <v>0.14000000000000001</v>
      </c>
      <c r="AV16" s="11">
        <v>1.3</v>
      </c>
      <c r="AX16" s="35" t="s">
        <v>336</v>
      </c>
      <c r="AY16" s="11">
        <v>0.22</v>
      </c>
      <c r="BA16" s="237">
        <v>6</v>
      </c>
      <c r="BC16" s="11" t="s">
        <v>255</v>
      </c>
      <c r="BF16" s="37" t="s">
        <v>310</v>
      </c>
      <c r="BL16" s="35" t="s">
        <v>292</v>
      </c>
      <c r="BM16" s="11">
        <v>0.02</v>
      </c>
    </row>
    <row r="17" spans="1:80">
      <c r="A17" s="35" t="s">
        <v>982</v>
      </c>
      <c r="B17" s="235" t="s">
        <v>1018</v>
      </c>
      <c r="C17" s="383" t="s">
        <v>993</v>
      </c>
      <c r="D17" s="383" t="s">
        <v>1024</v>
      </c>
      <c r="E17" s="11" t="s">
        <v>99</v>
      </c>
      <c r="G17" s="16">
        <v>22.6</v>
      </c>
      <c r="H17" s="16">
        <v>18.899999999999999</v>
      </c>
      <c r="K17" s="35" t="s">
        <v>990</v>
      </c>
      <c r="L17" s="35" t="s">
        <v>133</v>
      </c>
      <c r="M17" s="35" t="s">
        <v>142</v>
      </c>
      <c r="O17" s="35" t="s">
        <v>218</v>
      </c>
      <c r="P17" s="38" t="s">
        <v>207</v>
      </c>
      <c r="Q17" s="38" t="s">
        <v>106</v>
      </c>
      <c r="R17" s="35" t="s">
        <v>107</v>
      </c>
      <c r="T17" s="35" t="s">
        <v>107</v>
      </c>
      <c r="Y17" s="384">
        <v>7.9</v>
      </c>
      <c r="Z17" s="384">
        <v>2.9</v>
      </c>
      <c r="AA17" s="384">
        <v>6.8</v>
      </c>
      <c r="AB17" s="385">
        <v>1</v>
      </c>
      <c r="AC17" s="16">
        <v>9.1</v>
      </c>
      <c r="AE17" s="236">
        <v>160</v>
      </c>
      <c r="AG17" s="37" t="s">
        <v>566</v>
      </c>
      <c r="AH17" s="35" t="s">
        <v>109</v>
      </c>
      <c r="AI17" s="11">
        <v>2E-3</v>
      </c>
      <c r="AJ17" s="11">
        <v>0.13</v>
      </c>
      <c r="AK17" s="11">
        <v>0.01</v>
      </c>
      <c r="AL17" s="20" t="s">
        <v>114</v>
      </c>
      <c r="AM17" s="238">
        <v>0.2</v>
      </c>
      <c r="AN17" s="11" t="s">
        <v>207</v>
      </c>
      <c r="AO17" s="11" t="s">
        <v>208</v>
      </c>
      <c r="AS17" s="19">
        <v>0.69</v>
      </c>
      <c r="AT17" s="11" t="s">
        <v>442</v>
      </c>
      <c r="AU17" s="11" t="s">
        <v>632</v>
      </c>
      <c r="AV17" s="11">
        <v>0.77</v>
      </c>
      <c r="AX17" s="35" t="s">
        <v>234</v>
      </c>
      <c r="AY17" s="11">
        <v>0.13</v>
      </c>
      <c r="BA17" s="237">
        <v>6</v>
      </c>
      <c r="BC17" s="11" t="s">
        <v>255</v>
      </c>
      <c r="BF17" s="37" t="s">
        <v>288</v>
      </c>
      <c r="BL17" s="35" t="s">
        <v>292</v>
      </c>
      <c r="BM17" s="11" t="s">
        <v>114</v>
      </c>
      <c r="BN17" s="35" t="s">
        <v>103</v>
      </c>
      <c r="BP17" s="35" t="s">
        <v>103</v>
      </c>
      <c r="BQ17" s="35" t="s">
        <v>103</v>
      </c>
      <c r="BR17" s="35" t="s">
        <v>103</v>
      </c>
      <c r="BS17" s="35" t="s">
        <v>103</v>
      </c>
      <c r="BT17" s="35" t="s">
        <v>103</v>
      </c>
      <c r="BU17" s="35" t="s">
        <v>103</v>
      </c>
      <c r="BV17" s="35" t="s">
        <v>103</v>
      </c>
      <c r="BW17" s="35" t="s">
        <v>103</v>
      </c>
      <c r="BX17" s="35" t="s">
        <v>103</v>
      </c>
      <c r="CB17" s="35" t="s">
        <v>293</v>
      </c>
    </row>
    <row r="18" spans="1:80">
      <c r="A18" s="35" t="s">
        <v>982</v>
      </c>
      <c r="B18" s="235" t="s">
        <v>1018</v>
      </c>
      <c r="C18" s="383" t="s">
        <v>998</v>
      </c>
      <c r="D18" s="383" t="s">
        <v>206</v>
      </c>
      <c r="E18" s="11" t="s">
        <v>99</v>
      </c>
      <c r="G18" s="16">
        <v>28.3</v>
      </c>
      <c r="H18" s="16">
        <v>24.8</v>
      </c>
      <c r="K18" s="35" t="s">
        <v>990</v>
      </c>
      <c r="L18" s="35" t="s">
        <v>133</v>
      </c>
      <c r="M18" s="35" t="s">
        <v>142</v>
      </c>
      <c r="O18" s="35" t="s">
        <v>218</v>
      </c>
      <c r="P18" s="38" t="s">
        <v>995</v>
      </c>
      <c r="Q18" s="38" t="s">
        <v>106</v>
      </c>
      <c r="R18" s="35" t="s">
        <v>107</v>
      </c>
      <c r="T18" s="35" t="s">
        <v>107</v>
      </c>
      <c r="Y18" s="384">
        <v>7.8</v>
      </c>
      <c r="Z18" s="384">
        <v>2.2000000000000002</v>
      </c>
      <c r="AA18" s="384">
        <v>4</v>
      </c>
      <c r="AB18" s="385" t="s">
        <v>1025</v>
      </c>
      <c r="AC18" s="16">
        <v>8.9</v>
      </c>
      <c r="AE18" s="236">
        <v>89</v>
      </c>
      <c r="AG18" s="37" t="s">
        <v>207</v>
      </c>
      <c r="AH18" s="35" t="s">
        <v>109</v>
      </c>
      <c r="AI18" s="11">
        <v>4.0000000000000001E-3</v>
      </c>
      <c r="AJ18" s="11">
        <v>0.2</v>
      </c>
      <c r="AK18" s="11">
        <v>0.01</v>
      </c>
      <c r="AL18" s="20" t="s">
        <v>114</v>
      </c>
      <c r="AM18" s="11">
        <v>0.17</v>
      </c>
      <c r="AN18" s="11" t="s">
        <v>107</v>
      </c>
      <c r="AO18" s="11" t="s">
        <v>208</v>
      </c>
      <c r="AS18" s="19">
        <v>0.51</v>
      </c>
      <c r="AT18" s="11">
        <v>0.11</v>
      </c>
      <c r="AU18" s="11" t="s">
        <v>632</v>
      </c>
      <c r="AV18" s="11">
        <v>0.71</v>
      </c>
      <c r="AX18" s="35" t="s">
        <v>314</v>
      </c>
      <c r="AY18" s="238">
        <v>0.1</v>
      </c>
      <c r="BA18" s="237">
        <v>4</v>
      </c>
      <c r="BC18" s="11" t="s">
        <v>238</v>
      </c>
      <c r="BF18" s="37" t="s">
        <v>288</v>
      </c>
      <c r="BL18" s="35" t="s">
        <v>292</v>
      </c>
      <c r="BM18" s="11" t="s">
        <v>114</v>
      </c>
    </row>
    <row r="19" spans="1:80">
      <c r="A19" s="35" t="s">
        <v>982</v>
      </c>
      <c r="B19" s="235" t="s">
        <v>1018</v>
      </c>
      <c r="C19" s="383" t="s">
        <v>1001</v>
      </c>
      <c r="D19" s="383" t="s">
        <v>1026</v>
      </c>
      <c r="E19" s="11" t="s">
        <v>104</v>
      </c>
      <c r="G19" s="16">
        <v>35.6</v>
      </c>
      <c r="H19" s="16">
        <v>26.9</v>
      </c>
      <c r="K19" s="35" t="s">
        <v>1027</v>
      </c>
      <c r="L19" s="35" t="s">
        <v>133</v>
      </c>
      <c r="M19" s="35" t="s">
        <v>142</v>
      </c>
      <c r="O19" s="35" t="s">
        <v>218</v>
      </c>
      <c r="P19" s="38" t="s">
        <v>207</v>
      </c>
      <c r="Q19" s="38" t="s">
        <v>106</v>
      </c>
      <c r="R19" s="35" t="s">
        <v>107</v>
      </c>
      <c r="T19" s="35" t="s">
        <v>107</v>
      </c>
      <c r="Y19" s="384">
        <v>7.9</v>
      </c>
      <c r="Z19" s="384">
        <v>3.6</v>
      </c>
      <c r="AA19" s="384">
        <v>3.2</v>
      </c>
      <c r="AB19" s="385">
        <v>4</v>
      </c>
      <c r="AC19" s="16">
        <v>8.6999999999999993</v>
      </c>
      <c r="AE19" s="236">
        <v>150</v>
      </c>
      <c r="AH19" s="35" t="s">
        <v>109</v>
      </c>
      <c r="AI19" s="11">
        <v>2E-3</v>
      </c>
      <c r="AJ19" s="11">
        <v>0.06</v>
      </c>
      <c r="AK19" s="11" t="s">
        <v>1028</v>
      </c>
      <c r="AL19" s="20" t="s">
        <v>114</v>
      </c>
      <c r="AM19" s="11">
        <v>0.09</v>
      </c>
      <c r="AN19" s="11" t="s">
        <v>207</v>
      </c>
      <c r="AO19" s="11" t="s">
        <v>208</v>
      </c>
      <c r="AS19" s="16">
        <v>1</v>
      </c>
      <c r="AT19" s="11" t="s">
        <v>442</v>
      </c>
      <c r="AU19" s="11">
        <v>0.08</v>
      </c>
      <c r="AV19" s="11">
        <v>0.62</v>
      </c>
      <c r="AX19" s="35" t="s">
        <v>257</v>
      </c>
      <c r="AY19" s="11">
        <v>0.13</v>
      </c>
      <c r="BA19" s="237">
        <v>5</v>
      </c>
      <c r="BC19" s="11" t="s">
        <v>232</v>
      </c>
      <c r="BF19" s="37" t="s">
        <v>288</v>
      </c>
      <c r="BL19" s="35" t="s">
        <v>292</v>
      </c>
      <c r="BM19" s="11" t="s">
        <v>114</v>
      </c>
    </row>
    <row r="20" spans="1:80">
      <c r="A20" s="35" t="s">
        <v>982</v>
      </c>
      <c r="B20" s="235" t="s">
        <v>1018</v>
      </c>
      <c r="C20" s="383" t="s">
        <v>1003</v>
      </c>
      <c r="D20" s="383" t="s">
        <v>1029</v>
      </c>
      <c r="E20" s="11" t="s">
        <v>104</v>
      </c>
      <c r="G20" s="16">
        <v>28.5</v>
      </c>
      <c r="H20" s="16">
        <v>23.5</v>
      </c>
      <c r="K20" s="35" t="s">
        <v>990</v>
      </c>
      <c r="L20" s="35" t="s">
        <v>133</v>
      </c>
      <c r="M20" s="35" t="s">
        <v>142</v>
      </c>
      <c r="O20" s="35" t="s">
        <v>218</v>
      </c>
      <c r="P20" s="38" t="s">
        <v>207</v>
      </c>
      <c r="Q20" s="38" t="s">
        <v>106</v>
      </c>
      <c r="R20" s="35" t="s">
        <v>107</v>
      </c>
      <c r="T20" s="35" t="s">
        <v>107</v>
      </c>
      <c r="Y20" s="384">
        <v>7.9</v>
      </c>
      <c r="Z20" s="384">
        <v>1.7</v>
      </c>
      <c r="AA20" s="384">
        <v>3.4</v>
      </c>
      <c r="AB20" s="385" t="s">
        <v>1030</v>
      </c>
      <c r="AC20" s="16">
        <v>8.6</v>
      </c>
      <c r="AE20" s="236">
        <v>430</v>
      </c>
      <c r="AG20" s="37" t="s">
        <v>207</v>
      </c>
      <c r="AH20" s="35" t="s">
        <v>109</v>
      </c>
      <c r="AI20" s="11">
        <v>3.0000000000000001E-3</v>
      </c>
      <c r="AJ20" s="11">
        <v>0.15</v>
      </c>
      <c r="AK20" s="11">
        <v>0.03</v>
      </c>
      <c r="AL20" s="20" t="s">
        <v>114</v>
      </c>
      <c r="AM20" s="11">
        <v>0.13</v>
      </c>
      <c r="AN20" s="11" t="s">
        <v>207</v>
      </c>
      <c r="AO20" s="11" t="s">
        <v>208</v>
      </c>
      <c r="AS20" s="16">
        <v>1.3</v>
      </c>
      <c r="AT20" s="11" t="s">
        <v>442</v>
      </c>
      <c r="AU20" s="11" t="s">
        <v>632</v>
      </c>
      <c r="AV20" s="11">
        <v>0.95</v>
      </c>
      <c r="AX20" s="35" t="s">
        <v>257</v>
      </c>
      <c r="AY20" s="11">
        <v>0.13</v>
      </c>
      <c r="BA20" s="237">
        <v>6</v>
      </c>
      <c r="BC20" s="11" t="s">
        <v>232</v>
      </c>
      <c r="BF20" s="37" t="s">
        <v>1031</v>
      </c>
      <c r="BL20" s="35" t="s">
        <v>292</v>
      </c>
      <c r="BM20" s="11" t="s">
        <v>114</v>
      </c>
      <c r="BN20" s="35" t="s">
        <v>103</v>
      </c>
      <c r="BP20" s="35" t="s">
        <v>103</v>
      </c>
      <c r="BQ20" s="35" t="s">
        <v>103</v>
      </c>
      <c r="BR20" s="35" t="s">
        <v>103</v>
      </c>
      <c r="BS20" s="35" t="s">
        <v>103</v>
      </c>
      <c r="BT20" s="35" t="s">
        <v>103</v>
      </c>
      <c r="BU20" s="35" t="s">
        <v>103</v>
      </c>
      <c r="BV20" s="35" t="s">
        <v>103</v>
      </c>
      <c r="BW20" s="35" t="s">
        <v>103</v>
      </c>
      <c r="BX20" s="35" t="s">
        <v>103</v>
      </c>
      <c r="CB20" s="35" t="s">
        <v>293</v>
      </c>
    </row>
    <row r="21" spans="1:80">
      <c r="A21" s="35" t="s">
        <v>982</v>
      </c>
      <c r="B21" s="235" t="s">
        <v>1018</v>
      </c>
      <c r="C21" s="383" t="s">
        <v>1005</v>
      </c>
      <c r="D21" s="383" t="s">
        <v>1032</v>
      </c>
      <c r="E21" s="11" t="s">
        <v>1007</v>
      </c>
      <c r="G21" s="16">
        <v>19</v>
      </c>
      <c r="H21" s="16">
        <v>19</v>
      </c>
      <c r="K21" s="35" t="s">
        <v>990</v>
      </c>
      <c r="L21" s="35" t="s">
        <v>133</v>
      </c>
      <c r="M21" s="35" t="s">
        <v>142</v>
      </c>
      <c r="O21" s="35" t="s">
        <v>218</v>
      </c>
      <c r="P21" s="38" t="s">
        <v>207</v>
      </c>
      <c r="Q21" s="38" t="s">
        <v>106</v>
      </c>
      <c r="R21" s="35" t="s">
        <v>107</v>
      </c>
      <c r="T21" s="35" t="s">
        <v>107</v>
      </c>
      <c r="Y21" s="384">
        <v>7.9</v>
      </c>
      <c r="Z21" s="384">
        <v>1.6</v>
      </c>
      <c r="AA21" s="384">
        <v>2</v>
      </c>
      <c r="AB21" s="385" t="s">
        <v>1025</v>
      </c>
      <c r="AC21" s="16">
        <v>9.5</v>
      </c>
      <c r="AE21" s="236">
        <v>88</v>
      </c>
      <c r="AG21" s="37" t="s">
        <v>207</v>
      </c>
      <c r="AH21" s="35" t="s">
        <v>109</v>
      </c>
      <c r="AI21" s="11">
        <v>3.0000000000000001E-3</v>
      </c>
      <c r="AJ21" s="11">
        <v>0.09</v>
      </c>
      <c r="AK21" s="11" t="s">
        <v>1008</v>
      </c>
      <c r="AL21" s="20" t="s">
        <v>114</v>
      </c>
      <c r="AM21" s="11">
        <v>0.14000000000000001</v>
      </c>
      <c r="AN21" s="11" t="s">
        <v>207</v>
      </c>
      <c r="AO21" s="11" t="s">
        <v>208</v>
      </c>
      <c r="AS21" s="16">
        <v>2</v>
      </c>
      <c r="AT21" s="11" t="s">
        <v>442</v>
      </c>
      <c r="AU21" s="11">
        <v>0.06</v>
      </c>
      <c r="AV21" s="11">
        <v>1.4</v>
      </c>
      <c r="AX21" s="238">
        <v>0.2</v>
      </c>
      <c r="AY21" s="11">
        <v>0.15</v>
      </c>
      <c r="BA21" s="237">
        <v>6</v>
      </c>
      <c r="BC21" s="11" t="s">
        <v>289</v>
      </c>
      <c r="BF21" s="37" t="s">
        <v>986</v>
      </c>
      <c r="BL21" s="35" t="s">
        <v>292</v>
      </c>
      <c r="BM21" s="11">
        <v>0.02</v>
      </c>
    </row>
    <row r="22" spans="1:80">
      <c r="A22" s="35" t="s">
        <v>982</v>
      </c>
      <c r="B22" s="235" t="s">
        <v>1018</v>
      </c>
      <c r="C22" s="383" t="s">
        <v>1009</v>
      </c>
      <c r="D22" s="383" t="s">
        <v>213</v>
      </c>
      <c r="E22" s="11" t="s">
        <v>104</v>
      </c>
      <c r="G22" s="16">
        <v>19.600000000000001</v>
      </c>
      <c r="H22" s="16">
        <v>18.2</v>
      </c>
      <c r="K22" s="35" t="s">
        <v>990</v>
      </c>
      <c r="L22" s="35" t="s">
        <v>133</v>
      </c>
      <c r="M22" s="35" t="s">
        <v>142</v>
      </c>
      <c r="O22" s="35" t="s">
        <v>218</v>
      </c>
      <c r="P22" s="38" t="s">
        <v>207</v>
      </c>
      <c r="Q22" s="38" t="s">
        <v>106</v>
      </c>
      <c r="R22" s="35" t="s">
        <v>107</v>
      </c>
      <c r="T22" s="35" t="s">
        <v>107</v>
      </c>
      <c r="Y22" s="384">
        <v>8</v>
      </c>
      <c r="Z22" s="384">
        <v>2.7</v>
      </c>
      <c r="AA22" s="384">
        <v>3.6</v>
      </c>
      <c r="AB22" s="385">
        <v>1</v>
      </c>
      <c r="AC22" s="16">
        <v>8.4</v>
      </c>
      <c r="AE22" s="236">
        <v>110</v>
      </c>
      <c r="AG22" s="37" t="s">
        <v>207</v>
      </c>
      <c r="AH22" s="35" t="s">
        <v>109</v>
      </c>
      <c r="AI22" s="11">
        <v>4.0000000000000001E-3</v>
      </c>
      <c r="AJ22" s="11">
        <v>0.12</v>
      </c>
      <c r="AK22" s="11">
        <v>0.01</v>
      </c>
      <c r="AL22" s="20" t="s">
        <v>114</v>
      </c>
      <c r="AM22" s="238">
        <v>0.1</v>
      </c>
      <c r="AN22" s="11" t="s">
        <v>207</v>
      </c>
      <c r="AO22" s="11" t="s">
        <v>208</v>
      </c>
      <c r="AS22" s="16">
        <v>3.2</v>
      </c>
      <c r="AT22" s="11">
        <v>0.05</v>
      </c>
      <c r="AU22" s="11">
        <v>0.06</v>
      </c>
      <c r="AV22" s="11">
        <v>2.4</v>
      </c>
      <c r="AX22" s="35" t="s">
        <v>348</v>
      </c>
      <c r="AY22" s="11">
        <v>0.17</v>
      </c>
      <c r="BA22" s="237">
        <v>9</v>
      </c>
      <c r="BC22" s="238">
        <v>0.2</v>
      </c>
      <c r="BF22" s="37" t="s">
        <v>245</v>
      </c>
      <c r="BL22" s="35" t="s">
        <v>292</v>
      </c>
      <c r="BM22" s="11" t="s">
        <v>114</v>
      </c>
    </row>
    <row r="23" spans="1:80">
      <c r="A23" s="35" t="s">
        <v>982</v>
      </c>
      <c r="B23" s="235" t="s">
        <v>1018</v>
      </c>
      <c r="C23" s="383" t="s">
        <v>1011</v>
      </c>
      <c r="D23" s="383" t="s">
        <v>1033</v>
      </c>
      <c r="E23" s="11" t="s">
        <v>104</v>
      </c>
      <c r="G23" s="16">
        <v>8.6999999999999993</v>
      </c>
      <c r="H23" s="16">
        <v>8.1999999999999993</v>
      </c>
      <c r="K23" s="35" t="s">
        <v>990</v>
      </c>
      <c r="L23" s="35" t="s">
        <v>133</v>
      </c>
      <c r="M23" s="35" t="s">
        <v>142</v>
      </c>
      <c r="O23" s="35" t="s">
        <v>218</v>
      </c>
      <c r="P23" s="38" t="s">
        <v>573</v>
      </c>
      <c r="Q23" s="38" t="s">
        <v>106</v>
      </c>
      <c r="R23" s="35" t="s">
        <v>107</v>
      </c>
      <c r="T23" s="35" t="s">
        <v>107</v>
      </c>
      <c r="Y23" s="384">
        <v>8</v>
      </c>
      <c r="Z23" s="384">
        <v>2</v>
      </c>
      <c r="AA23" s="384">
        <v>2.8</v>
      </c>
      <c r="AB23" s="385" t="s">
        <v>411</v>
      </c>
      <c r="AC23" s="16">
        <v>11.9</v>
      </c>
      <c r="AE23" s="236">
        <v>40</v>
      </c>
      <c r="AG23" s="37" t="s">
        <v>566</v>
      </c>
      <c r="AH23" s="35" t="s">
        <v>109</v>
      </c>
      <c r="AI23" s="11">
        <v>2E-3</v>
      </c>
      <c r="AJ23" s="11">
        <v>0.06</v>
      </c>
      <c r="AK23" s="11">
        <v>0.01</v>
      </c>
      <c r="AL23" s="20" t="s">
        <v>114</v>
      </c>
      <c r="AM23" s="11">
        <v>0.14000000000000001</v>
      </c>
      <c r="AN23" s="11" t="s">
        <v>107</v>
      </c>
      <c r="AO23" s="11" t="s">
        <v>208</v>
      </c>
      <c r="AS23" s="16" t="s">
        <v>251</v>
      </c>
      <c r="AT23" s="11">
        <v>0.11</v>
      </c>
      <c r="AU23" s="11">
        <v>0.05</v>
      </c>
      <c r="AV23" s="11">
        <v>1.4</v>
      </c>
      <c r="AX23" s="35" t="s">
        <v>243</v>
      </c>
      <c r="AY23" s="11">
        <v>0.17</v>
      </c>
      <c r="BA23" s="237">
        <v>6</v>
      </c>
      <c r="BC23" s="11" t="s">
        <v>255</v>
      </c>
      <c r="BF23" s="37" t="s">
        <v>334</v>
      </c>
      <c r="BL23" s="35" t="s">
        <v>292</v>
      </c>
      <c r="BM23" s="11" t="s">
        <v>114</v>
      </c>
      <c r="BN23" s="35" t="s">
        <v>103</v>
      </c>
      <c r="BP23" s="35" t="s">
        <v>103</v>
      </c>
      <c r="BQ23" s="35" t="s">
        <v>103</v>
      </c>
      <c r="BR23" s="35" t="s">
        <v>103</v>
      </c>
      <c r="BS23" s="35" t="s">
        <v>103</v>
      </c>
      <c r="BT23" s="35" t="s">
        <v>103</v>
      </c>
      <c r="BU23" s="35" t="s">
        <v>103</v>
      </c>
      <c r="BV23" s="35" t="s">
        <v>103</v>
      </c>
      <c r="BW23" s="35" t="s">
        <v>103</v>
      </c>
      <c r="BX23" s="35" t="s">
        <v>103</v>
      </c>
      <c r="CB23" s="35" t="s">
        <v>293</v>
      </c>
    </row>
    <row r="24" spans="1:80">
      <c r="A24" s="35" t="s">
        <v>982</v>
      </c>
      <c r="B24" s="235" t="s">
        <v>1018</v>
      </c>
      <c r="C24" s="383" t="s">
        <v>136</v>
      </c>
      <c r="D24" s="383" t="s">
        <v>1034</v>
      </c>
      <c r="E24" s="11" t="s">
        <v>104</v>
      </c>
      <c r="G24" s="16">
        <v>10.199999999999999</v>
      </c>
      <c r="H24" s="16">
        <v>7</v>
      </c>
      <c r="K24" s="35" t="s">
        <v>990</v>
      </c>
      <c r="L24" s="35" t="s">
        <v>133</v>
      </c>
      <c r="M24" s="35" t="s">
        <v>142</v>
      </c>
      <c r="O24" s="35" t="s">
        <v>218</v>
      </c>
      <c r="P24" s="38" t="s">
        <v>207</v>
      </c>
      <c r="Q24" s="38" t="s">
        <v>106</v>
      </c>
      <c r="R24" s="35" t="s">
        <v>107</v>
      </c>
      <c r="T24" s="35" t="s">
        <v>107</v>
      </c>
      <c r="Y24" s="384">
        <v>7.9</v>
      </c>
      <c r="Z24" s="384">
        <v>4.3</v>
      </c>
      <c r="AA24" s="384">
        <v>3.6</v>
      </c>
      <c r="AB24" s="385" t="s">
        <v>248</v>
      </c>
      <c r="AC24" s="16">
        <v>11.9</v>
      </c>
      <c r="AE24" s="236">
        <v>32</v>
      </c>
      <c r="AH24" s="35" t="s">
        <v>109</v>
      </c>
      <c r="AI24" s="11">
        <v>3.0000000000000001E-3</v>
      </c>
      <c r="AJ24" s="11">
        <v>0.12</v>
      </c>
      <c r="AK24" s="11">
        <v>0.02</v>
      </c>
      <c r="AL24" s="20" t="s">
        <v>114</v>
      </c>
      <c r="AM24" s="11" t="s">
        <v>101</v>
      </c>
      <c r="AN24" s="11" t="s">
        <v>207</v>
      </c>
      <c r="AO24" s="11" t="s">
        <v>208</v>
      </c>
      <c r="AS24" s="16">
        <v>1.7</v>
      </c>
      <c r="AT24" s="11" t="s">
        <v>442</v>
      </c>
      <c r="AU24" s="11">
        <v>0.05</v>
      </c>
      <c r="AV24" s="11">
        <v>1.4</v>
      </c>
      <c r="AX24" s="35" t="s">
        <v>243</v>
      </c>
      <c r="AY24" s="11">
        <v>0.15</v>
      </c>
      <c r="BA24" s="237">
        <v>7</v>
      </c>
      <c r="BC24" s="11" t="s">
        <v>997</v>
      </c>
      <c r="BF24" s="37" t="s">
        <v>986</v>
      </c>
      <c r="BL24" s="35" t="s">
        <v>292</v>
      </c>
      <c r="BM24" s="11" t="s">
        <v>114</v>
      </c>
    </row>
    <row r="25" spans="1:80">
      <c r="A25" s="35" t="s">
        <v>982</v>
      </c>
      <c r="B25" s="235" t="s">
        <v>1018</v>
      </c>
      <c r="C25" s="383" t="s">
        <v>1014</v>
      </c>
      <c r="D25" s="383" t="s">
        <v>1035</v>
      </c>
      <c r="E25" s="11" t="s">
        <v>104</v>
      </c>
      <c r="G25" s="16">
        <v>10.9</v>
      </c>
      <c r="H25" s="16">
        <v>6.5</v>
      </c>
      <c r="K25" s="35" t="s">
        <v>990</v>
      </c>
      <c r="L25" s="35" t="s">
        <v>133</v>
      </c>
      <c r="M25" s="35" t="s">
        <v>142</v>
      </c>
      <c r="O25" s="35" t="s">
        <v>218</v>
      </c>
      <c r="P25" s="38" t="s">
        <v>207</v>
      </c>
      <c r="Q25" s="38" t="s">
        <v>106</v>
      </c>
      <c r="R25" s="35" t="s">
        <v>107</v>
      </c>
      <c r="T25" s="35" t="s">
        <v>107</v>
      </c>
      <c r="Y25" s="384">
        <v>8</v>
      </c>
      <c r="Z25" s="384">
        <v>5.4</v>
      </c>
      <c r="AA25" s="384">
        <v>3.6</v>
      </c>
      <c r="AB25" s="385">
        <v>1</v>
      </c>
      <c r="AC25" s="16">
        <v>13.9</v>
      </c>
      <c r="AE25" s="236">
        <v>33</v>
      </c>
      <c r="AG25" s="37" t="s">
        <v>207</v>
      </c>
      <c r="AH25" s="35" t="s">
        <v>109</v>
      </c>
      <c r="AI25" s="11">
        <v>2E-3</v>
      </c>
      <c r="AJ25" s="11">
        <v>7.0000000000000007E-2</v>
      </c>
      <c r="AK25" s="11">
        <v>0.01</v>
      </c>
      <c r="AL25" s="20" t="s">
        <v>114</v>
      </c>
      <c r="AM25" s="11" t="s">
        <v>101</v>
      </c>
      <c r="AN25" s="11" t="s">
        <v>207</v>
      </c>
      <c r="AO25" s="11" t="s">
        <v>208</v>
      </c>
      <c r="AS25" s="16">
        <v>2.2000000000000002</v>
      </c>
      <c r="AT25" s="11">
        <v>0.56000000000000005</v>
      </c>
      <c r="AU25" s="11" t="s">
        <v>632</v>
      </c>
      <c r="AV25" s="11">
        <v>1.4</v>
      </c>
      <c r="AX25" s="35" t="s">
        <v>1036</v>
      </c>
      <c r="AY25" s="11">
        <v>0.19</v>
      </c>
      <c r="BA25" s="237">
        <v>7</v>
      </c>
      <c r="BC25" s="11" t="s">
        <v>232</v>
      </c>
      <c r="BF25" s="37" t="s">
        <v>334</v>
      </c>
      <c r="BL25" s="35" t="s">
        <v>292</v>
      </c>
      <c r="BM25" s="11" t="s">
        <v>114</v>
      </c>
    </row>
    <row r="26" spans="1:80">
      <c r="A26" s="35" t="s">
        <v>982</v>
      </c>
      <c r="B26" s="235" t="s">
        <v>1018</v>
      </c>
      <c r="C26" s="383" t="s">
        <v>1015</v>
      </c>
      <c r="D26" s="383" t="s">
        <v>206</v>
      </c>
      <c r="E26" s="11" t="s">
        <v>187</v>
      </c>
      <c r="G26" s="16">
        <v>8.6</v>
      </c>
      <c r="H26" s="16">
        <v>9.3000000000000007</v>
      </c>
      <c r="K26" s="35" t="s">
        <v>990</v>
      </c>
      <c r="L26" s="35" t="s">
        <v>133</v>
      </c>
      <c r="M26" s="35" t="s">
        <v>142</v>
      </c>
      <c r="O26" s="35" t="s">
        <v>218</v>
      </c>
      <c r="P26" s="38" t="s">
        <v>207</v>
      </c>
      <c r="Q26" s="38" t="s">
        <v>106</v>
      </c>
      <c r="R26" s="35" t="s">
        <v>107</v>
      </c>
      <c r="T26" s="35" t="s">
        <v>107</v>
      </c>
      <c r="Y26" s="384">
        <v>8</v>
      </c>
      <c r="Z26" s="384">
        <v>4.5999999999999996</v>
      </c>
      <c r="AA26" s="384">
        <v>4.7</v>
      </c>
      <c r="AB26" s="385">
        <v>2</v>
      </c>
      <c r="AC26" s="16">
        <v>9.9</v>
      </c>
      <c r="AE26" s="236">
        <v>34</v>
      </c>
      <c r="AG26" s="37" t="s">
        <v>207</v>
      </c>
      <c r="AH26" s="35" t="s">
        <v>109</v>
      </c>
      <c r="AI26" s="11">
        <v>3.0000000000000001E-3</v>
      </c>
      <c r="AJ26" s="11">
        <v>0.15</v>
      </c>
      <c r="AK26" s="11">
        <v>0.02</v>
      </c>
      <c r="AL26" s="20" t="s">
        <v>114</v>
      </c>
      <c r="AM26" s="11">
        <v>0.09</v>
      </c>
      <c r="AN26" s="11" t="s">
        <v>207</v>
      </c>
      <c r="AO26" s="11" t="s">
        <v>208</v>
      </c>
      <c r="AS26" s="16">
        <v>4.0999999999999996</v>
      </c>
      <c r="AT26" s="11">
        <v>0.27</v>
      </c>
      <c r="AU26" s="11">
        <v>7.0000000000000007E-2</v>
      </c>
      <c r="AV26" s="11">
        <v>1.4</v>
      </c>
      <c r="AX26" s="35" t="s">
        <v>282</v>
      </c>
      <c r="AY26" s="11">
        <v>0.15</v>
      </c>
      <c r="BA26" s="237">
        <v>8</v>
      </c>
      <c r="BC26" s="11" t="s">
        <v>238</v>
      </c>
      <c r="BF26" s="37" t="s">
        <v>986</v>
      </c>
      <c r="BL26" s="35" t="s">
        <v>292</v>
      </c>
      <c r="BM26" s="11" t="s">
        <v>114</v>
      </c>
      <c r="BN26" s="35" t="s">
        <v>103</v>
      </c>
      <c r="BP26" s="35" t="s">
        <v>103</v>
      </c>
      <c r="BQ26" s="35" t="s">
        <v>103</v>
      </c>
      <c r="BR26" s="35" t="s">
        <v>103</v>
      </c>
      <c r="BS26" s="35" t="s">
        <v>103</v>
      </c>
      <c r="BT26" s="35" t="s">
        <v>103</v>
      </c>
      <c r="BU26" s="35" t="s">
        <v>103</v>
      </c>
      <c r="BV26" s="35" t="s">
        <v>103</v>
      </c>
      <c r="BW26" s="35" t="s">
        <v>103</v>
      </c>
      <c r="BX26" s="35" t="s">
        <v>103</v>
      </c>
      <c r="CB26" s="35" t="s">
        <v>293</v>
      </c>
    </row>
    <row r="27" spans="1:80">
      <c r="A27" s="35" t="s">
        <v>982</v>
      </c>
      <c r="B27" s="235" t="s">
        <v>1037</v>
      </c>
      <c r="C27" s="383" t="s">
        <v>984</v>
      </c>
      <c r="D27" s="383" t="s">
        <v>1038</v>
      </c>
      <c r="E27" s="11" t="s">
        <v>104</v>
      </c>
      <c r="G27" s="16">
        <v>21.2</v>
      </c>
      <c r="H27" s="16">
        <v>15.2</v>
      </c>
      <c r="K27" s="35" t="s">
        <v>990</v>
      </c>
      <c r="L27" s="35" t="s">
        <v>133</v>
      </c>
      <c r="M27" s="35" t="s">
        <v>142</v>
      </c>
      <c r="O27" s="35" t="s">
        <v>218</v>
      </c>
      <c r="P27" s="38" t="s">
        <v>207</v>
      </c>
      <c r="Q27" s="38" t="s">
        <v>106</v>
      </c>
      <c r="R27" s="35" t="s">
        <v>107</v>
      </c>
      <c r="T27" s="35" t="s">
        <v>107</v>
      </c>
      <c r="Y27" s="384">
        <v>7.8</v>
      </c>
      <c r="Z27" s="384">
        <v>3.7</v>
      </c>
      <c r="AA27" s="384">
        <v>4</v>
      </c>
      <c r="AB27" s="385">
        <v>2</v>
      </c>
      <c r="AC27" s="16">
        <v>10</v>
      </c>
      <c r="AE27" s="236">
        <v>180</v>
      </c>
      <c r="AG27" s="37" t="s">
        <v>207</v>
      </c>
      <c r="AH27" s="35" t="s">
        <v>109</v>
      </c>
      <c r="AI27" s="11">
        <v>5.0000000000000001E-3</v>
      </c>
      <c r="AJ27" s="11">
        <v>0.25</v>
      </c>
      <c r="AK27" s="11">
        <v>0.01</v>
      </c>
      <c r="AL27" s="20" t="s">
        <v>114</v>
      </c>
      <c r="AM27" s="11">
        <v>0.1</v>
      </c>
      <c r="AN27" s="11" t="s">
        <v>207</v>
      </c>
      <c r="AO27" s="11" t="s">
        <v>208</v>
      </c>
      <c r="AS27" s="16">
        <v>2.6</v>
      </c>
      <c r="AT27" s="11" t="s">
        <v>442</v>
      </c>
      <c r="AU27" s="35" t="s">
        <v>632</v>
      </c>
      <c r="AV27" s="11">
        <v>1.5</v>
      </c>
      <c r="AX27" s="35" t="s">
        <v>1039</v>
      </c>
      <c r="AY27" s="11" t="s">
        <v>238</v>
      </c>
      <c r="BA27" s="237">
        <v>6</v>
      </c>
      <c r="BC27" s="35" t="s">
        <v>348</v>
      </c>
      <c r="BF27" s="37" t="s">
        <v>1021</v>
      </c>
      <c r="BL27" s="35" t="s">
        <v>292</v>
      </c>
      <c r="BM27" s="11" t="s">
        <v>114</v>
      </c>
    </row>
    <row r="28" spans="1:80">
      <c r="A28" s="35" t="s">
        <v>982</v>
      </c>
      <c r="B28" s="235" t="s">
        <v>1037</v>
      </c>
      <c r="C28" s="383" t="s">
        <v>989</v>
      </c>
      <c r="D28" s="383" t="s">
        <v>1040</v>
      </c>
      <c r="E28" s="11" t="s">
        <v>104</v>
      </c>
      <c r="G28" s="16">
        <v>26.9</v>
      </c>
      <c r="H28" s="16">
        <v>20.7</v>
      </c>
      <c r="K28" s="35" t="s">
        <v>990</v>
      </c>
      <c r="L28" s="35" t="s">
        <v>133</v>
      </c>
      <c r="M28" s="35" t="s">
        <v>142</v>
      </c>
      <c r="O28" s="35" t="s">
        <v>218</v>
      </c>
      <c r="P28" s="38" t="s">
        <v>207</v>
      </c>
      <c r="Q28" s="38" t="s">
        <v>106</v>
      </c>
      <c r="R28" s="35" t="s">
        <v>107</v>
      </c>
      <c r="T28" s="35" t="s">
        <v>107</v>
      </c>
      <c r="Y28" s="384">
        <v>8.1999999999999993</v>
      </c>
      <c r="Z28" s="384">
        <v>3.4</v>
      </c>
      <c r="AA28" s="384">
        <v>3.4</v>
      </c>
      <c r="AB28" s="385" t="s">
        <v>248</v>
      </c>
      <c r="AC28" s="16">
        <v>11</v>
      </c>
      <c r="AE28" s="236">
        <v>15</v>
      </c>
      <c r="AG28" s="37" t="s">
        <v>207</v>
      </c>
      <c r="AH28" s="35" t="s">
        <v>109</v>
      </c>
      <c r="AI28" s="11">
        <v>3.0000000000000001E-3</v>
      </c>
      <c r="AJ28" s="11">
        <v>0.02</v>
      </c>
      <c r="AK28" s="11" t="s">
        <v>284</v>
      </c>
      <c r="AL28" s="20" t="s">
        <v>114</v>
      </c>
      <c r="AM28" s="11">
        <v>0.16</v>
      </c>
      <c r="AN28" s="11" t="s">
        <v>207</v>
      </c>
      <c r="AO28" s="11" t="s">
        <v>208</v>
      </c>
      <c r="AS28" s="16">
        <v>1.2</v>
      </c>
      <c r="AT28" s="238">
        <v>0.2</v>
      </c>
      <c r="AU28" s="35" t="s">
        <v>632</v>
      </c>
      <c r="AV28" s="11">
        <v>0.94</v>
      </c>
      <c r="AX28" s="35" t="s">
        <v>301</v>
      </c>
      <c r="AY28" s="11" t="s">
        <v>278</v>
      </c>
      <c r="BA28" s="237">
        <v>6</v>
      </c>
      <c r="BC28" s="35" t="s">
        <v>264</v>
      </c>
      <c r="BF28" s="37" t="s">
        <v>288</v>
      </c>
      <c r="BL28" s="35" t="s">
        <v>292</v>
      </c>
      <c r="BM28" s="11" t="s">
        <v>114</v>
      </c>
    </row>
    <row r="29" spans="1:80">
      <c r="A29" s="35" t="s">
        <v>982</v>
      </c>
      <c r="B29" s="235" t="s">
        <v>1037</v>
      </c>
      <c r="C29" s="383" t="s">
        <v>993</v>
      </c>
      <c r="D29" s="383" t="s">
        <v>1041</v>
      </c>
      <c r="E29" s="11" t="s">
        <v>99</v>
      </c>
      <c r="G29" s="16">
        <v>23.1</v>
      </c>
      <c r="H29" s="16">
        <v>19.3</v>
      </c>
      <c r="K29" s="35" t="s">
        <v>990</v>
      </c>
      <c r="L29" s="35" t="s">
        <v>133</v>
      </c>
      <c r="M29" s="35" t="s">
        <v>142</v>
      </c>
      <c r="O29" s="35" t="s">
        <v>218</v>
      </c>
      <c r="P29" s="38" t="s">
        <v>207</v>
      </c>
      <c r="Q29" s="38" t="s">
        <v>106</v>
      </c>
      <c r="R29" s="35" t="s">
        <v>107</v>
      </c>
      <c r="T29" s="35" t="s">
        <v>107</v>
      </c>
      <c r="Y29" s="384">
        <v>8</v>
      </c>
      <c r="Z29" s="384">
        <v>2.2999999999999998</v>
      </c>
      <c r="AA29" s="384">
        <v>3</v>
      </c>
      <c r="AB29" s="385">
        <v>1</v>
      </c>
      <c r="AC29" s="16">
        <v>9.3000000000000007</v>
      </c>
      <c r="AE29" s="236">
        <v>94</v>
      </c>
      <c r="AG29" s="37" t="s">
        <v>566</v>
      </c>
      <c r="AH29" s="35" t="s">
        <v>109</v>
      </c>
      <c r="AI29" s="11">
        <v>3.0000000000000001E-3</v>
      </c>
      <c r="AJ29" s="11">
        <v>0.19</v>
      </c>
      <c r="AK29" s="11" t="s">
        <v>284</v>
      </c>
      <c r="AL29" s="20" t="s">
        <v>114</v>
      </c>
      <c r="AM29" s="11">
        <v>0.11</v>
      </c>
      <c r="AN29" s="11" t="s">
        <v>207</v>
      </c>
      <c r="AO29" s="11" t="s">
        <v>208</v>
      </c>
      <c r="AS29" s="16" t="s">
        <v>1042</v>
      </c>
      <c r="AT29" s="11" t="s">
        <v>442</v>
      </c>
      <c r="AU29" s="35" t="s">
        <v>632</v>
      </c>
      <c r="AV29" s="11">
        <v>0.61</v>
      </c>
      <c r="AX29" s="35" t="s">
        <v>1043</v>
      </c>
      <c r="AY29" s="11" t="s">
        <v>1044</v>
      </c>
      <c r="BA29" s="237">
        <v>5</v>
      </c>
      <c r="BC29" s="35" t="s">
        <v>264</v>
      </c>
      <c r="BF29" s="37" t="s">
        <v>334</v>
      </c>
      <c r="BL29" s="35" t="s">
        <v>292</v>
      </c>
      <c r="BM29" s="11" t="s">
        <v>114</v>
      </c>
      <c r="BN29" s="35" t="s">
        <v>103</v>
      </c>
      <c r="BP29" s="35" t="s">
        <v>103</v>
      </c>
      <c r="BQ29" s="35" t="s">
        <v>103</v>
      </c>
      <c r="BR29" s="35" t="s">
        <v>103</v>
      </c>
      <c r="BS29" s="35" t="s">
        <v>103</v>
      </c>
      <c r="BT29" s="35" t="s">
        <v>103</v>
      </c>
      <c r="BU29" s="35" t="s">
        <v>103</v>
      </c>
      <c r="BV29" s="35" t="s">
        <v>103</v>
      </c>
      <c r="BW29" s="35" t="s">
        <v>103</v>
      </c>
      <c r="BX29" s="35" t="s">
        <v>103</v>
      </c>
      <c r="CB29" s="35" t="s">
        <v>293</v>
      </c>
    </row>
    <row r="30" spans="1:80">
      <c r="A30" s="35" t="s">
        <v>982</v>
      </c>
      <c r="B30" s="235" t="s">
        <v>1037</v>
      </c>
      <c r="C30" s="383" t="s">
        <v>998</v>
      </c>
      <c r="D30" s="383" t="s">
        <v>1045</v>
      </c>
      <c r="E30" s="11" t="s">
        <v>99</v>
      </c>
      <c r="G30" s="16">
        <v>31.8</v>
      </c>
      <c r="H30" s="16">
        <v>24.8</v>
      </c>
      <c r="K30" s="35" t="s">
        <v>990</v>
      </c>
      <c r="L30" s="35" t="s">
        <v>133</v>
      </c>
      <c r="M30" s="35" t="s">
        <v>142</v>
      </c>
      <c r="O30" s="35" t="s">
        <v>218</v>
      </c>
      <c r="P30" s="38" t="s">
        <v>207</v>
      </c>
      <c r="Q30" s="38" t="s">
        <v>106</v>
      </c>
      <c r="R30" s="35" t="s">
        <v>107</v>
      </c>
      <c r="T30" s="35" t="s">
        <v>107</v>
      </c>
      <c r="Y30" s="384">
        <v>7.9</v>
      </c>
      <c r="Z30" s="384">
        <v>3.4</v>
      </c>
      <c r="AA30" s="384">
        <v>3.6</v>
      </c>
      <c r="AB30" s="385">
        <v>1</v>
      </c>
      <c r="AC30" s="16">
        <v>9.3000000000000007</v>
      </c>
      <c r="AE30" s="236">
        <v>230</v>
      </c>
      <c r="AG30" s="37" t="s">
        <v>207</v>
      </c>
      <c r="AH30" s="35" t="s">
        <v>109</v>
      </c>
      <c r="AI30" s="11">
        <v>6.0000000000000001E-3</v>
      </c>
      <c r="AJ30" s="11">
        <v>0.24</v>
      </c>
      <c r="AK30" s="11">
        <v>0.01</v>
      </c>
      <c r="AL30" s="20" t="s">
        <v>114</v>
      </c>
      <c r="AM30" s="11">
        <v>0.17</v>
      </c>
      <c r="AN30" s="11" t="s">
        <v>207</v>
      </c>
      <c r="AO30" s="11" t="s">
        <v>208</v>
      </c>
      <c r="AS30" s="19">
        <v>0.81</v>
      </c>
      <c r="AT30" s="11">
        <v>0.23</v>
      </c>
      <c r="AU30" s="35" t="s">
        <v>632</v>
      </c>
      <c r="AV30" s="11">
        <v>0.69</v>
      </c>
      <c r="AX30" s="35" t="s">
        <v>301</v>
      </c>
      <c r="AY30" s="11" t="s">
        <v>278</v>
      </c>
      <c r="BA30" s="237">
        <v>6</v>
      </c>
      <c r="BC30" s="35" t="s">
        <v>257</v>
      </c>
      <c r="BF30" s="37" t="s">
        <v>1021</v>
      </c>
      <c r="BL30" s="35" t="s">
        <v>292</v>
      </c>
      <c r="BM30" s="11" t="s">
        <v>114</v>
      </c>
    </row>
    <row r="31" spans="1:80">
      <c r="A31" s="35" t="s">
        <v>982</v>
      </c>
      <c r="B31" s="235" t="s">
        <v>1037</v>
      </c>
      <c r="C31" s="383" t="s">
        <v>1001</v>
      </c>
      <c r="D31" s="383" t="s">
        <v>1046</v>
      </c>
      <c r="E31" s="11" t="s">
        <v>104</v>
      </c>
      <c r="G31" s="16">
        <v>36.5</v>
      </c>
      <c r="H31" s="16">
        <v>27.1</v>
      </c>
      <c r="K31" s="35" t="s">
        <v>1047</v>
      </c>
      <c r="L31" s="35" t="s">
        <v>133</v>
      </c>
      <c r="M31" s="35" t="s">
        <v>142</v>
      </c>
      <c r="O31" s="35" t="s">
        <v>218</v>
      </c>
      <c r="P31" s="38" t="s">
        <v>573</v>
      </c>
      <c r="Q31" s="38" t="s">
        <v>106</v>
      </c>
      <c r="R31" s="35" t="s">
        <v>107</v>
      </c>
      <c r="T31" s="35" t="s">
        <v>107</v>
      </c>
      <c r="Y31" s="384">
        <v>8.1</v>
      </c>
      <c r="Z31" s="384">
        <v>2.9</v>
      </c>
      <c r="AA31" s="384">
        <v>3</v>
      </c>
      <c r="AB31" s="385">
        <v>5</v>
      </c>
      <c r="AC31" s="16">
        <v>9.6</v>
      </c>
      <c r="AE31" s="236">
        <v>240</v>
      </c>
      <c r="AH31" s="35" t="s">
        <v>109</v>
      </c>
      <c r="AI31" s="11">
        <v>3.0000000000000001E-3</v>
      </c>
      <c r="AJ31" s="11">
        <v>7.0000000000000007E-2</v>
      </c>
      <c r="AK31" s="11" t="s">
        <v>284</v>
      </c>
      <c r="AL31" s="20" t="s">
        <v>114</v>
      </c>
      <c r="AM31" s="11">
        <v>0.08</v>
      </c>
      <c r="AN31" s="11" t="s">
        <v>107</v>
      </c>
      <c r="AO31" s="11" t="s">
        <v>208</v>
      </c>
      <c r="AS31" s="16">
        <v>1</v>
      </c>
      <c r="AT31" s="11" t="s">
        <v>442</v>
      </c>
      <c r="AU31" s="35" t="s">
        <v>632</v>
      </c>
      <c r="AV31" s="11">
        <v>0.55000000000000004</v>
      </c>
      <c r="AX31" s="35" t="s">
        <v>238</v>
      </c>
      <c r="AY31" s="11" t="s">
        <v>997</v>
      </c>
      <c r="BA31" s="237">
        <v>5</v>
      </c>
      <c r="BC31" s="35" t="s">
        <v>264</v>
      </c>
      <c r="BF31" s="37" t="s">
        <v>288</v>
      </c>
      <c r="BL31" s="35" t="s">
        <v>292</v>
      </c>
      <c r="BM31" s="11" t="s">
        <v>114</v>
      </c>
    </row>
    <row r="32" spans="1:80">
      <c r="A32" s="35" t="s">
        <v>982</v>
      </c>
      <c r="B32" s="235" t="s">
        <v>1037</v>
      </c>
      <c r="C32" s="383" t="s">
        <v>1003</v>
      </c>
      <c r="D32" s="383" t="s">
        <v>209</v>
      </c>
      <c r="E32" s="11" t="s">
        <v>104</v>
      </c>
      <c r="G32" s="16">
        <v>28.3</v>
      </c>
      <c r="H32" s="16">
        <v>24.3</v>
      </c>
      <c r="K32" s="35" t="s">
        <v>990</v>
      </c>
      <c r="L32" s="35" t="s">
        <v>133</v>
      </c>
      <c r="M32" s="35" t="s">
        <v>142</v>
      </c>
      <c r="O32" s="35" t="s">
        <v>218</v>
      </c>
      <c r="P32" s="38" t="s">
        <v>207</v>
      </c>
      <c r="Q32" s="38" t="s">
        <v>106</v>
      </c>
      <c r="R32" s="35" t="s">
        <v>107</v>
      </c>
      <c r="T32" s="35" t="s">
        <v>107</v>
      </c>
      <c r="Y32" s="384">
        <v>7.9</v>
      </c>
      <c r="Z32" s="384">
        <v>2.1</v>
      </c>
      <c r="AA32" s="384">
        <v>2.6</v>
      </c>
      <c r="AB32" s="385" t="s">
        <v>248</v>
      </c>
      <c r="AC32" s="16">
        <v>9.8000000000000007</v>
      </c>
      <c r="AE32" s="236">
        <v>320</v>
      </c>
      <c r="AG32" s="37" t="s">
        <v>207</v>
      </c>
      <c r="AH32" s="35" t="s">
        <v>109</v>
      </c>
      <c r="AI32" s="11">
        <v>3.0000000000000001E-3</v>
      </c>
      <c r="AJ32" s="11">
        <v>0.13</v>
      </c>
      <c r="AK32" s="11">
        <v>0.01</v>
      </c>
      <c r="AL32" s="20" t="s">
        <v>114</v>
      </c>
      <c r="AM32" s="11">
        <v>0.13</v>
      </c>
      <c r="AN32" s="11" t="s">
        <v>207</v>
      </c>
      <c r="AO32" s="11" t="s">
        <v>208</v>
      </c>
      <c r="AS32" s="16">
        <v>1.2</v>
      </c>
      <c r="AT32" s="11" t="s">
        <v>442</v>
      </c>
      <c r="AU32" s="35" t="s">
        <v>632</v>
      </c>
      <c r="AV32" s="11">
        <v>0.85</v>
      </c>
      <c r="AX32" s="35" t="s">
        <v>314</v>
      </c>
      <c r="AY32" s="11" t="s">
        <v>257</v>
      </c>
      <c r="BA32" s="237">
        <v>7</v>
      </c>
      <c r="BC32" s="35" t="s">
        <v>255</v>
      </c>
      <c r="BF32" s="37" t="s">
        <v>245</v>
      </c>
      <c r="BL32" s="35" t="s">
        <v>292</v>
      </c>
      <c r="BM32" s="11" t="s">
        <v>114</v>
      </c>
      <c r="BN32" s="35" t="s">
        <v>103</v>
      </c>
      <c r="BP32" s="35" t="s">
        <v>103</v>
      </c>
      <c r="BQ32" s="35" t="s">
        <v>103</v>
      </c>
      <c r="BR32" s="35" t="s">
        <v>103</v>
      </c>
      <c r="BS32" s="35" t="s">
        <v>103</v>
      </c>
      <c r="BT32" s="35" t="s">
        <v>103</v>
      </c>
      <c r="BU32" s="35" t="s">
        <v>103</v>
      </c>
      <c r="BV32" s="35" t="s">
        <v>103</v>
      </c>
      <c r="BW32" s="35" t="s">
        <v>103</v>
      </c>
      <c r="BX32" s="35" t="s">
        <v>103</v>
      </c>
      <c r="CB32" s="35" t="s">
        <v>293</v>
      </c>
    </row>
    <row r="33" spans="1:80">
      <c r="A33" s="35" t="s">
        <v>982</v>
      </c>
      <c r="B33" s="235" t="s">
        <v>1037</v>
      </c>
      <c r="C33" s="383" t="s">
        <v>1005</v>
      </c>
      <c r="D33" s="383" t="s">
        <v>213</v>
      </c>
      <c r="E33" s="11" t="s">
        <v>1007</v>
      </c>
      <c r="G33" s="16">
        <v>18.399999999999999</v>
      </c>
      <c r="H33" s="16">
        <v>19.100000000000001</v>
      </c>
      <c r="K33" s="35" t="s">
        <v>990</v>
      </c>
      <c r="L33" s="35" t="s">
        <v>133</v>
      </c>
      <c r="M33" s="35" t="s">
        <v>142</v>
      </c>
      <c r="O33" s="35" t="s">
        <v>218</v>
      </c>
      <c r="P33" s="38" t="s">
        <v>207</v>
      </c>
      <c r="Q33" s="38" t="s">
        <v>106</v>
      </c>
      <c r="R33" s="35" t="s">
        <v>107</v>
      </c>
      <c r="T33" s="35" t="s">
        <v>107</v>
      </c>
      <c r="Y33" s="384">
        <v>8</v>
      </c>
      <c r="Z33" s="384">
        <v>1.8</v>
      </c>
      <c r="AA33" s="384">
        <v>2.1</v>
      </c>
      <c r="AB33" s="385" t="s">
        <v>248</v>
      </c>
      <c r="AC33" s="16">
        <v>9.6999999999999993</v>
      </c>
      <c r="AE33" s="236">
        <v>110</v>
      </c>
      <c r="AG33" s="37" t="s">
        <v>207</v>
      </c>
      <c r="AH33" s="35" t="s">
        <v>109</v>
      </c>
      <c r="AI33" s="11">
        <v>3.0000000000000001E-3</v>
      </c>
      <c r="AJ33" s="238">
        <v>0.1</v>
      </c>
      <c r="AK33" s="11" t="s">
        <v>284</v>
      </c>
      <c r="AL33" s="20" t="s">
        <v>114</v>
      </c>
      <c r="AM33" s="11">
        <v>0.1</v>
      </c>
      <c r="AN33" s="11" t="s">
        <v>207</v>
      </c>
      <c r="AO33" s="11" t="s">
        <v>208</v>
      </c>
      <c r="AS33" s="16">
        <v>1.9</v>
      </c>
      <c r="AT33" s="11" t="s">
        <v>442</v>
      </c>
      <c r="AU33" s="35" t="s">
        <v>632</v>
      </c>
      <c r="AV33" s="11">
        <v>1.2</v>
      </c>
      <c r="AX33" s="35" t="s">
        <v>257</v>
      </c>
      <c r="AY33" s="11" t="s">
        <v>278</v>
      </c>
      <c r="BA33" s="237">
        <v>6</v>
      </c>
      <c r="BC33" s="35" t="s">
        <v>232</v>
      </c>
      <c r="BF33" s="37" t="s">
        <v>1031</v>
      </c>
      <c r="BL33" s="35" t="s">
        <v>292</v>
      </c>
      <c r="BM33" s="11">
        <v>0.02</v>
      </c>
    </row>
    <row r="34" spans="1:80">
      <c r="A34" s="35" t="s">
        <v>982</v>
      </c>
      <c r="B34" s="235" t="s">
        <v>1037</v>
      </c>
      <c r="C34" s="383" t="s">
        <v>1009</v>
      </c>
      <c r="D34" s="383" t="s">
        <v>1046</v>
      </c>
      <c r="E34" s="11" t="s">
        <v>104</v>
      </c>
      <c r="G34" s="16">
        <v>21.2</v>
      </c>
      <c r="H34" s="16">
        <v>18</v>
      </c>
      <c r="K34" s="35" t="s">
        <v>990</v>
      </c>
      <c r="L34" s="35" t="s">
        <v>133</v>
      </c>
      <c r="M34" s="35" t="s">
        <v>142</v>
      </c>
      <c r="O34" s="35" t="s">
        <v>218</v>
      </c>
      <c r="P34" s="38" t="s">
        <v>207</v>
      </c>
      <c r="Q34" s="38" t="s">
        <v>106</v>
      </c>
      <c r="R34" s="35" t="s">
        <v>107</v>
      </c>
      <c r="T34" s="35" t="s">
        <v>107</v>
      </c>
      <c r="Y34" s="384">
        <v>7.9</v>
      </c>
      <c r="Z34" s="384">
        <v>2</v>
      </c>
      <c r="AA34" s="384">
        <v>2.6</v>
      </c>
      <c r="AB34" s="385">
        <v>1</v>
      </c>
      <c r="AC34" s="16">
        <v>8.6</v>
      </c>
      <c r="AE34" s="236">
        <v>61</v>
      </c>
      <c r="AG34" s="37" t="s">
        <v>207</v>
      </c>
      <c r="AH34" s="35" t="s">
        <v>109</v>
      </c>
      <c r="AI34" s="11">
        <v>3.0000000000000001E-3</v>
      </c>
      <c r="AJ34" s="11">
        <v>0.12</v>
      </c>
      <c r="AK34" s="11">
        <v>0.01</v>
      </c>
      <c r="AL34" s="20" t="s">
        <v>114</v>
      </c>
      <c r="AM34" s="11" t="s">
        <v>101</v>
      </c>
      <c r="AN34" s="11" t="s">
        <v>207</v>
      </c>
      <c r="AO34" s="11" t="s">
        <v>208</v>
      </c>
      <c r="AS34" s="16" t="s">
        <v>306</v>
      </c>
      <c r="AT34" s="11">
        <v>7.0000000000000007E-2</v>
      </c>
      <c r="AU34" s="35" t="s">
        <v>632</v>
      </c>
      <c r="AV34" s="240">
        <v>2</v>
      </c>
      <c r="AX34" s="35" t="s">
        <v>305</v>
      </c>
      <c r="AY34" s="11" t="s">
        <v>238</v>
      </c>
      <c r="BA34" s="237">
        <v>9</v>
      </c>
      <c r="BC34" s="35" t="s">
        <v>238</v>
      </c>
      <c r="BF34" s="37" t="s">
        <v>1000</v>
      </c>
      <c r="BL34" s="35" t="s">
        <v>292</v>
      </c>
      <c r="BM34" s="11">
        <v>0.02</v>
      </c>
    </row>
    <row r="35" spans="1:80">
      <c r="A35" s="35" t="s">
        <v>982</v>
      </c>
      <c r="B35" s="235" t="s">
        <v>1037</v>
      </c>
      <c r="C35" s="383" t="s">
        <v>1011</v>
      </c>
      <c r="D35" s="383" t="s">
        <v>1048</v>
      </c>
      <c r="E35" s="11" t="s">
        <v>104</v>
      </c>
      <c r="G35" s="16">
        <v>9.3000000000000007</v>
      </c>
      <c r="H35" s="16">
        <v>9.4</v>
      </c>
      <c r="K35" s="35" t="s">
        <v>990</v>
      </c>
      <c r="L35" s="35" t="s">
        <v>133</v>
      </c>
      <c r="M35" s="35" t="s">
        <v>142</v>
      </c>
      <c r="O35" s="35" t="s">
        <v>218</v>
      </c>
      <c r="P35" s="38" t="s">
        <v>207</v>
      </c>
      <c r="Q35" s="38" t="s">
        <v>106</v>
      </c>
      <c r="R35" s="35" t="s">
        <v>107</v>
      </c>
      <c r="T35" s="35" t="s">
        <v>107</v>
      </c>
      <c r="Y35" s="384">
        <v>8</v>
      </c>
      <c r="Z35" s="384">
        <v>2.7</v>
      </c>
      <c r="AA35" s="384">
        <v>2.2999999999999998</v>
      </c>
      <c r="AB35" s="385" t="s">
        <v>411</v>
      </c>
      <c r="AC35" s="16">
        <v>11.3</v>
      </c>
      <c r="AE35" s="236">
        <v>38</v>
      </c>
      <c r="AG35" s="37" t="s">
        <v>566</v>
      </c>
      <c r="AH35" s="35" t="s">
        <v>109</v>
      </c>
      <c r="AI35" s="11">
        <v>3.0000000000000001E-3</v>
      </c>
      <c r="AJ35" s="11">
        <v>0.08</v>
      </c>
      <c r="AK35" s="11" t="s">
        <v>284</v>
      </c>
      <c r="AL35" s="20" t="s">
        <v>114</v>
      </c>
      <c r="AM35" s="11">
        <v>0.16</v>
      </c>
      <c r="AN35" s="11" t="s">
        <v>207</v>
      </c>
      <c r="AO35" s="11" t="s">
        <v>208</v>
      </c>
      <c r="AS35" s="16">
        <v>1.9</v>
      </c>
      <c r="AT35" s="11">
        <v>0.14000000000000001</v>
      </c>
      <c r="AU35" s="35" t="s">
        <v>632</v>
      </c>
      <c r="AV35" s="11">
        <v>1.2</v>
      </c>
      <c r="AX35" s="35" t="s">
        <v>250</v>
      </c>
      <c r="AY35" s="238">
        <v>0.2</v>
      </c>
      <c r="BA35" s="237">
        <v>7</v>
      </c>
      <c r="BC35" s="35" t="s">
        <v>255</v>
      </c>
      <c r="BF35" s="37" t="s">
        <v>986</v>
      </c>
      <c r="BL35" s="35" t="s">
        <v>292</v>
      </c>
      <c r="BM35" s="11" t="s">
        <v>114</v>
      </c>
      <c r="BN35" s="35" t="s">
        <v>103</v>
      </c>
      <c r="BP35" s="35" t="s">
        <v>103</v>
      </c>
      <c r="BQ35" s="35" t="s">
        <v>103</v>
      </c>
      <c r="BR35" s="35" t="s">
        <v>103</v>
      </c>
      <c r="BS35" s="35" t="s">
        <v>103</v>
      </c>
      <c r="BT35" s="35" t="s">
        <v>103</v>
      </c>
      <c r="BU35" s="35" t="s">
        <v>103</v>
      </c>
      <c r="BV35" s="35" t="s">
        <v>103</v>
      </c>
      <c r="BW35" s="35" t="s">
        <v>103</v>
      </c>
      <c r="BX35" s="35" t="s">
        <v>103</v>
      </c>
      <c r="CB35" s="35" t="s">
        <v>293</v>
      </c>
    </row>
    <row r="36" spans="1:80">
      <c r="A36" s="35" t="s">
        <v>982</v>
      </c>
      <c r="B36" s="235" t="s">
        <v>1037</v>
      </c>
      <c r="C36" s="383" t="s">
        <v>136</v>
      </c>
      <c r="D36" s="383" t="s">
        <v>1049</v>
      </c>
      <c r="E36" s="11" t="s">
        <v>104</v>
      </c>
      <c r="G36" s="16">
        <v>9.6999999999999993</v>
      </c>
      <c r="H36" s="16">
        <v>8.1</v>
      </c>
      <c r="K36" s="35" t="s">
        <v>990</v>
      </c>
      <c r="L36" s="35" t="s">
        <v>133</v>
      </c>
      <c r="M36" s="35" t="s">
        <v>142</v>
      </c>
      <c r="O36" s="35" t="s">
        <v>218</v>
      </c>
      <c r="P36" s="38" t="s">
        <v>207</v>
      </c>
      <c r="Q36" s="38" t="s">
        <v>106</v>
      </c>
      <c r="R36" s="35" t="s">
        <v>107</v>
      </c>
      <c r="T36" s="35" t="s">
        <v>107</v>
      </c>
      <c r="Y36" s="384">
        <v>7.9</v>
      </c>
      <c r="Z36" s="384">
        <v>4.5999999999999996</v>
      </c>
      <c r="AA36" s="384">
        <v>3.2</v>
      </c>
      <c r="AB36" s="385">
        <v>1</v>
      </c>
      <c r="AC36" s="16">
        <v>11.6</v>
      </c>
      <c r="AE36" s="236">
        <v>31</v>
      </c>
      <c r="AH36" s="35" t="s">
        <v>109</v>
      </c>
      <c r="AI36" s="11">
        <v>3.0000000000000001E-3</v>
      </c>
      <c r="AJ36" s="238">
        <v>0.1</v>
      </c>
      <c r="AK36" s="11" t="s">
        <v>109</v>
      </c>
      <c r="AL36" s="20" t="s">
        <v>114</v>
      </c>
      <c r="AM36" s="11">
        <v>0.14000000000000001</v>
      </c>
      <c r="AN36" s="11" t="s">
        <v>207</v>
      </c>
      <c r="AO36" s="11" t="s">
        <v>208</v>
      </c>
      <c r="AS36" s="16">
        <v>1.5</v>
      </c>
      <c r="AT36" s="11" t="s">
        <v>442</v>
      </c>
      <c r="AU36" s="35" t="s">
        <v>632</v>
      </c>
      <c r="AV36" s="11">
        <v>1.3</v>
      </c>
      <c r="AX36" s="35" t="s">
        <v>314</v>
      </c>
      <c r="AY36" s="11" t="s">
        <v>305</v>
      </c>
      <c r="BA36" s="237">
        <v>7</v>
      </c>
      <c r="BC36" s="35" t="s">
        <v>238</v>
      </c>
      <c r="BF36" s="37" t="s">
        <v>1031</v>
      </c>
      <c r="BL36" s="35" t="s">
        <v>292</v>
      </c>
      <c r="BM36" s="11" t="s">
        <v>114</v>
      </c>
    </row>
    <row r="37" spans="1:80">
      <c r="A37" s="35" t="s">
        <v>982</v>
      </c>
      <c r="B37" s="235" t="s">
        <v>1037</v>
      </c>
      <c r="C37" s="383" t="s">
        <v>1014</v>
      </c>
      <c r="D37" s="383" t="s">
        <v>1046</v>
      </c>
      <c r="E37" s="11" t="s">
        <v>104</v>
      </c>
      <c r="G37" s="16">
        <v>9</v>
      </c>
      <c r="H37" s="16">
        <v>8.5</v>
      </c>
      <c r="K37" s="35" t="s">
        <v>1047</v>
      </c>
      <c r="L37" s="35" t="s">
        <v>133</v>
      </c>
      <c r="M37" s="35" t="s">
        <v>142</v>
      </c>
      <c r="O37" s="35" t="s">
        <v>218</v>
      </c>
      <c r="P37" s="38" t="s">
        <v>207</v>
      </c>
      <c r="Q37" s="38" t="s">
        <v>106</v>
      </c>
      <c r="R37" s="35" t="s">
        <v>107</v>
      </c>
      <c r="T37" s="35" t="s">
        <v>107</v>
      </c>
      <c r="Y37" s="384">
        <v>8</v>
      </c>
      <c r="Z37" s="384">
        <v>4.7</v>
      </c>
      <c r="AA37" s="384">
        <v>4</v>
      </c>
      <c r="AB37" s="385">
        <v>4</v>
      </c>
      <c r="AC37" s="16">
        <v>12.5</v>
      </c>
      <c r="AE37" s="236">
        <v>35</v>
      </c>
      <c r="AG37" s="37" t="s">
        <v>207</v>
      </c>
      <c r="AH37" s="35" t="s">
        <v>109</v>
      </c>
      <c r="AI37" s="11">
        <v>3.0000000000000001E-3</v>
      </c>
      <c r="AJ37" s="11">
        <v>0.11</v>
      </c>
      <c r="AK37" s="11" t="s">
        <v>109</v>
      </c>
      <c r="AL37" s="20" t="s">
        <v>114</v>
      </c>
      <c r="AM37" s="11" t="s">
        <v>341</v>
      </c>
      <c r="AN37" s="11" t="s">
        <v>207</v>
      </c>
      <c r="AO37" s="11" t="s">
        <v>208</v>
      </c>
      <c r="AS37" s="16">
        <v>2.2999999999999998</v>
      </c>
      <c r="AT37" s="11">
        <v>0.65</v>
      </c>
      <c r="AU37" s="35" t="s">
        <v>632</v>
      </c>
      <c r="AV37" s="11">
        <v>1.3</v>
      </c>
      <c r="AX37" s="35" t="s">
        <v>300</v>
      </c>
      <c r="AY37" s="238">
        <v>0.2</v>
      </c>
      <c r="BA37" s="237">
        <v>9</v>
      </c>
      <c r="BC37" s="35" t="s">
        <v>997</v>
      </c>
      <c r="BF37" s="37" t="s">
        <v>1031</v>
      </c>
      <c r="BL37" s="35" t="s">
        <v>292</v>
      </c>
      <c r="BM37" s="11" t="s">
        <v>114</v>
      </c>
    </row>
    <row r="38" spans="1:80">
      <c r="A38" s="35" t="s">
        <v>982</v>
      </c>
      <c r="B38" s="235" t="s">
        <v>1037</v>
      </c>
      <c r="C38" s="383" t="s">
        <v>1015</v>
      </c>
      <c r="D38" s="383" t="s">
        <v>209</v>
      </c>
      <c r="E38" s="11" t="s">
        <v>187</v>
      </c>
      <c r="G38" s="16">
        <v>9</v>
      </c>
      <c r="H38" s="16">
        <v>10.3</v>
      </c>
      <c r="K38" s="35" t="s">
        <v>990</v>
      </c>
      <c r="L38" s="35" t="s">
        <v>133</v>
      </c>
      <c r="M38" s="35" t="s">
        <v>142</v>
      </c>
      <c r="O38" s="35" t="s">
        <v>218</v>
      </c>
      <c r="P38" s="38" t="s">
        <v>207</v>
      </c>
      <c r="Q38" s="38" t="s">
        <v>106</v>
      </c>
      <c r="R38" s="35" t="s">
        <v>107</v>
      </c>
      <c r="T38" s="35" t="s">
        <v>107</v>
      </c>
      <c r="Y38" s="384">
        <v>7.9</v>
      </c>
      <c r="Z38" s="384">
        <v>4.5999999999999996</v>
      </c>
      <c r="AA38" s="384">
        <v>3.8</v>
      </c>
      <c r="AB38" s="385">
        <v>1</v>
      </c>
      <c r="AC38" s="16">
        <v>9.8000000000000007</v>
      </c>
      <c r="AE38" s="236">
        <v>37</v>
      </c>
      <c r="AG38" s="37" t="s">
        <v>207</v>
      </c>
      <c r="AH38" s="35" t="s">
        <v>109</v>
      </c>
      <c r="AI38" s="11">
        <v>4.0000000000000001E-3</v>
      </c>
      <c r="AJ38" s="11">
        <v>0.14000000000000001</v>
      </c>
      <c r="AK38" s="11">
        <v>0.02</v>
      </c>
      <c r="AL38" s="20" t="s">
        <v>114</v>
      </c>
      <c r="AM38" s="11">
        <v>0.1</v>
      </c>
      <c r="AN38" s="11" t="s">
        <v>207</v>
      </c>
      <c r="AO38" s="11" t="s">
        <v>208</v>
      </c>
      <c r="AS38" s="16">
        <v>2.1</v>
      </c>
      <c r="AT38" s="11" t="s">
        <v>442</v>
      </c>
      <c r="AU38" s="11">
        <v>7.0000000000000007E-2</v>
      </c>
      <c r="AV38" s="11">
        <v>1.3</v>
      </c>
      <c r="AX38" s="35" t="s">
        <v>1050</v>
      </c>
      <c r="AY38" s="11" t="s">
        <v>314</v>
      </c>
      <c r="BA38" s="237">
        <v>9</v>
      </c>
      <c r="BC38" s="35" t="s">
        <v>305</v>
      </c>
      <c r="BF38" s="37" t="s">
        <v>245</v>
      </c>
      <c r="BL38" s="35" t="s">
        <v>292</v>
      </c>
      <c r="BM38" s="11" t="s">
        <v>114</v>
      </c>
      <c r="BN38" s="35" t="s">
        <v>103</v>
      </c>
      <c r="BP38" s="35" t="s">
        <v>103</v>
      </c>
      <c r="BQ38" s="35" t="s">
        <v>103</v>
      </c>
      <c r="BR38" s="35" t="s">
        <v>103</v>
      </c>
      <c r="BS38" s="35" t="s">
        <v>103</v>
      </c>
      <c r="BT38" s="35" t="s">
        <v>103</v>
      </c>
      <c r="BU38" s="35" t="s">
        <v>103</v>
      </c>
      <c r="BV38" s="35" t="s">
        <v>103</v>
      </c>
      <c r="BW38" s="35" t="s">
        <v>103</v>
      </c>
      <c r="BX38" s="35" t="s">
        <v>103</v>
      </c>
      <c r="CB38" s="35" t="s">
        <v>293</v>
      </c>
    </row>
    <row r="39" spans="1:80">
      <c r="A39" s="35" t="s">
        <v>982</v>
      </c>
      <c r="B39" s="235" t="s">
        <v>1051</v>
      </c>
      <c r="C39" s="383" t="s">
        <v>984</v>
      </c>
      <c r="D39" s="383" t="s">
        <v>209</v>
      </c>
      <c r="E39" s="11" t="s">
        <v>104</v>
      </c>
      <c r="G39" s="16">
        <v>19.8</v>
      </c>
      <c r="H39" s="16">
        <v>15.8</v>
      </c>
      <c r="K39" s="35" t="s">
        <v>990</v>
      </c>
      <c r="L39" s="35" t="s">
        <v>133</v>
      </c>
      <c r="M39" s="35" t="s">
        <v>142</v>
      </c>
      <c r="O39" s="35" t="s">
        <v>218</v>
      </c>
      <c r="P39" s="38" t="s">
        <v>207</v>
      </c>
      <c r="Q39" s="38" t="s">
        <v>106</v>
      </c>
      <c r="R39" s="35" t="s">
        <v>107</v>
      </c>
      <c r="T39" s="35" t="s">
        <v>107</v>
      </c>
      <c r="Y39" s="384">
        <v>7.8</v>
      </c>
      <c r="Z39" s="384">
        <v>1.8</v>
      </c>
      <c r="AA39" s="384">
        <v>2.6</v>
      </c>
      <c r="AB39" s="385" t="s">
        <v>248</v>
      </c>
      <c r="AC39" s="16">
        <v>9.8000000000000007</v>
      </c>
      <c r="AE39" s="236">
        <v>130</v>
      </c>
      <c r="AG39" s="37" t="s">
        <v>207</v>
      </c>
      <c r="AH39" s="35" t="s">
        <v>109</v>
      </c>
      <c r="AI39" s="11">
        <v>6.0000000000000001E-3</v>
      </c>
      <c r="AJ39" s="11">
        <v>0.25</v>
      </c>
      <c r="AK39" s="11">
        <v>0.02</v>
      </c>
      <c r="AL39" s="20" t="s">
        <v>114</v>
      </c>
      <c r="AM39" s="11">
        <v>0.14000000000000001</v>
      </c>
      <c r="AN39" s="11" t="s">
        <v>207</v>
      </c>
      <c r="AO39" s="11" t="s">
        <v>208</v>
      </c>
      <c r="AS39" s="16">
        <v>2.8</v>
      </c>
      <c r="AT39" s="11">
        <v>0.23</v>
      </c>
      <c r="AU39" s="35" t="s">
        <v>632</v>
      </c>
      <c r="AV39" s="11">
        <v>0.99</v>
      </c>
      <c r="AX39" s="35" t="s">
        <v>336</v>
      </c>
      <c r="AY39" s="11" t="s">
        <v>1052</v>
      </c>
      <c r="BA39" s="237">
        <v>5</v>
      </c>
      <c r="BC39" s="11" t="s">
        <v>305</v>
      </c>
      <c r="BF39" s="37" t="s">
        <v>310</v>
      </c>
      <c r="BL39" s="35" t="s">
        <v>292</v>
      </c>
      <c r="BM39" s="35" t="s">
        <v>114</v>
      </c>
    </row>
    <row r="40" spans="1:80">
      <c r="A40" s="35" t="s">
        <v>982</v>
      </c>
      <c r="B40" s="235" t="s">
        <v>1051</v>
      </c>
      <c r="C40" s="383" t="s">
        <v>989</v>
      </c>
      <c r="D40" s="383" t="s">
        <v>1053</v>
      </c>
      <c r="E40" s="11" t="s">
        <v>104</v>
      </c>
      <c r="G40" s="16">
        <v>25.9</v>
      </c>
      <c r="H40" s="16">
        <v>20.5</v>
      </c>
      <c r="K40" s="35" t="s">
        <v>990</v>
      </c>
      <c r="L40" s="35" t="s">
        <v>133</v>
      </c>
      <c r="M40" s="35" t="s">
        <v>142</v>
      </c>
      <c r="O40" s="35" t="s">
        <v>218</v>
      </c>
      <c r="P40" s="38" t="s">
        <v>207</v>
      </c>
      <c r="Q40" s="38" t="s">
        <v>106</v>
      </c>
      <c r="R40" s="35" t="s">
        <v>107</v>
      </c>
      <c r="T40" s="35" t="s">
        <v>107</v>
      </c>
      <c r="Y40" s="384">
        <v>8.3000000000000007</v>
      </c>
      <c r="Z40" s="384">
        <v>1.8</v>
      </c>
      <c r="AA40" s="384">
        <v>2</v>
      </c>
      <c r="AB40" s="385" t="s">
        <v>248</v>
      </c>
      <c r="AC40" s="16">
        <v>10.9</v>
      </c>
      <c r="AE40" s="236">
        <v>14</v>
      </c>
      <c r="AG40" s="37" t="s">
        <v>207</v>
      </c>
      <c r="AH40" s="35" t="s">
        <v>109</v>
      </c>
      <c r="AI40" s="11">
        <v>2E-3</v>
      </c>
      <c r="AJ40" s="11">
        <v>0.03</v>
      </c>
      <c r="AK40" s="11" t="s">
        <v>284</v>
      </c>
      <c r="AL40" s="20" t="s">
        <v>114</v>
      </c>
      <c r="AM40" s="11">
        <v>0.14000000000000001</v>
      </c>
      <c r="AN40" s="11" t="s">
        <v>207</v>
      </c>
      <c r="AO40" s="11" t="s">
        <v>208</v>
      </c>
      <c r="AS40" s="19">
        <v>0.56999999999999995</v>
      </c>
      <c r="AT40" s="11">
        <v>0.08</v>
      </c>
      <c r="AU40" s="35" t="s">
        <v>632</v>
      </c>
      <c r="AV40" s="11">
        <v>0.72</v>
      </c>
      <c r="AX40" s="35" t="s">
        <v>238</v>
      </c>
      <c r="AY40" s="11" t="s">
        <v>997</v>
      </c>
      <c r="BA40" s="237">
        <v>4</v>
      </c>
      <c r="BC40" s="11" t="s">
        <v>229</v>
      </c>
      <c r="BF40" s="37" t="s">
        <v>332</v>
      </c>
      <c r="BL40" s="35" t="s">
        <v>292</v>
      </c>
      <c r="BM40" s="35" t="s">
        <v>114</v>
      </c>
    </row>
    <row r="41" spans="1:80">
      <c r="A41" s="35" t="s">
        <v>982</v>
      </c>
      <c r="B41" s="235" t="s">
        <v>1051</v>
      </c>
      <c r="C41" s="383" t="s">
        <v>993</v>
      </c>
      <c r="D41" s="383" t="s">
        <v>1013</v>
      </c>
      <c r="E41" s="11" t="s">
        <v>99</v>
      </c>
      <c r="G41" s="16">
        <v>22.6</v>
      </c>
      <c r="H41" s="16">
        <v>19</v>
      </c>
      <c r="K41" s="35" t="s">
        <v>990</v>
      </c>
      <c r="L41" s="35" t="s">
        <v>133</v>
      </c>
      <c r="M41" s="35" t="s">
        <v>142</v>
      </c>
      <c r="O41" s="35" t="s">
        <v>218</v>
      </c>
      <c r="P41" s="38" t="s">
        <v>207</v>
      </c>
      <c r="Q41" s="38" t="s">
        <v>106</v>
      </c>
      <c r="R41" s="35" t="s">
        <v>107</v>
      </c>
      <c r="T41" s="35" t="s">
        <v>107</v>
      </c>
      <c r="Y41" s="384">
        <v>8.1</v>
      </c>
      <c r="Z41" s="384">
        <v>1.3</v>
      </c>
      <c r="AA41" s="384">
        <v>2.6</v>
      </c>
      <c r="AB41" s="385">
        <v>2</v>
      </c>
      <c r="AC41" s="16">
        <v>9.9</v>
      </c>
      <c r="AE41" s="236">
        <v>70</v>
      </c>
      <c r="AG41" s="37" t="s">
        <v>566</v>
      </c>
      <c r="AH41" s="35" t="s">
        <v>109</v>
      </c>
      <c r="AI41" s="11">
        <v>3.0000000000000001E-3</v>
      </c>
      <c r="AJ41" s="11">
        <v>0.24</v>
      </c>
      <c r="AK41" s="11">
        <v>0.01</v>
      </c>
      <c r="AL41" s="20" t="s">
        <v>114</v>
      </c>
      <c r="AM41" s="238">
        <v>0.1</v>
      </c>
      <c r="AN41" s="11" t="s">
        <v>207</v>
      </c>
      <c r="AO41" s="11" t="s">
        <v>208</v>
      </c>
      <c r="AS41" s="19">
        <v>0.98</v>
      </c>
      <c r="AT41" s="11" t="s">
        <v>442</v>
      </c>
      <c r="AU41" s="35" t="s">
        <v>632</v>
      </c>
      <c r="AV41" s="11">
        <v>0.42</v>
      </c>
      <c r="AX41" s="35" t="s">
        <v>259</v>
      </c>
      <c r="AY41" s="11">
        <v>6.9000000000000006E-2</v>
      </c>
      <c r="BA41" s="237">
        <v>5</v>
      </c>
      <c r="BC41" s="11" t="s">
        <v>246</v>
      </c>
      <c r="BF41" s="37" t="s">
        <v>296</v>
      </c>
      <c r="BL41" s="35" t="s">
        <v>292</v>
      </c>
      <c r="BM41" s="35" t="s">
        <v>114</v>
      </c>
      <c r="BN41" s="35" t="s">
        <v>103</v>
      </c>
      <c r="BP41" s="35" t="s">
        <v>103</v>
      </c>
      <c r="BQ41" s="35" t="s">
        <v>103</v>
      </c>
      <c r="BR41" s="35" t="s">
        <v>103</v>
      </c>
      <c r="BS41" s="35" t="s">
        <v>103</v>
      </c>
      <c r="BT41" s="35" t="s">
        <v>103</v>
      </c>
      <c r="BU41" s="35" t="s">
        <v>103</v>
      </c>
      <c r="BV41" s="35" t="s">
        <v>103</v>
      </c>
      <c r="BW41" s="35" t="s">
        <v>103</v>
      </c>
      <c r="BX41" s="35" t="s">
        <v>103</v>
      </c>
      <c r="CB41" s="35" t="s">
        <v>293</v>
      </c>
    </row>
    <row r="42" spans="1:80">
      <c r="A42" s="35" t="s">
        <v>982</v>
      </c>
      <c r="B42" s="235" t="s">
        <v>1051</v>
      </c>
      <c r="C42" s="383" t="s">
        <v>998</v>
      </c>
      <c r="D42" s="383" t="s">
        <v>1054</v>
      </c>
      <c r="E42" s="11" t="s">
        <v>99</v>
      </c>
      <c r="G42" s="16">
        <v>28.3</v>
      </c>
      <c r="H42" s="16">
        <v>24.2</v>
      </c>
      <c r="K42" s="35" t="s">
        <v>990</v>
      </c>
      <c r="L42" s="35" t="s">
        <v>133</v>
      </c>
      <c r="M42" s="35" t="s">
        <v>142</v>
      </c>
      <c r="O42" s="35" t="s">
        <v>218</v>
      </c>
      <c r="P42" s="38" t="s">
        <v>573</v>
      </c>
      <c r="Q42" s="38" t="s">
        <v>106</v>
      </c>
      <c r="R42" s="35" t="s">
        <v>107</v>
      </c>
      <c r="T42" s="35" t="s">
        <v>107</v>
      </c>
      <c r="Y42" s="384">
        <v>8.1999999999999993</v>
      </c>
      <c r="Z42" s="384">
        <v>1.8</v>
      </c>
      <c r="AA42" s="384">
        <v>2.7</v>
      </c>
      <c r="AB42" s="385" t="s">
        <v>248</v>
      </c>
      <c r="AC42" s="16">
        <v>11.2</v>
      </c>
      <c r="AE42" s="236">
        <v>130</v>
      </c>
      <c r="AG42" s="37" t="s">
        <v>207</v>
      </c>
      <c r="AH42" s="35" t="s">
        <v>109</v>
      </c>
      <c r="AI42" s="11">
        <v>4.0000000000000001E-3</v>
      </c>
      <c r="AJ42" s="238">
        <v>0.3</v>
      </c>
      <c r="AK42" s="11">
        <v>0.01</v>
      </c>
      <c r="AL42" s="20" t="s">
        <v>114</v>
      </c>
      <c r="AM42" s="11">
        <v>0.12</v>
      </c>
      <c r="AN42" s="11" t="s">
        <v>107</v>
      </c>
      <c r="AO42" s="11" t="s">
        <v>208</v>
      </c>
      <c r="AS42" s="19">
        <v>0.25</v>
      </c>
      <c r="AT42" s="11">
        <v>0.13</v>
      </c>
      <c r="AU42" s="35" t="s">
        <v>632</v>
      </c>
      <c r="AV42" s="11">
        <v>0.47</v>
      </c>
      <c r="AX42" s="35" t="s">
        <v>257</v>
      </c>
      <c r="AY42" s="11">
        <v>8.7999999999999995E-2</v>
      </c>
      <c r="BA42" s="237">
        <v>5</v>
      </c>
      <c r="BC42" s="11" t="s">
        <v>278</v>
      </c>
      <c r="BF42" s="37" t="s">
        <v>310</v>
      </c>
      <c r="BL42" s="35" t="s">
        <v>292</v>
      </c>
      <c r="BM42" s="35" t="s">
        <v>114</v>
      </c>
    </row>
    <row r="43" spans="1:80">
      <c r="A43" s="35" t="s">
        <v>982</v>
      </c>
      <c r="B43" s="235" t="s">
        <v>1051</v>
      </c>
      <c r="C43" s="383" t="s">
        <v>1001</v>
      </c>
      <c r="D43" s="383" t="s">
        <v>1055</v>
      </c>
      <c r="E43" s="11" t="s">
        <v>104</v>
      </c>
      <c r="G43" s="16">
        <v>35.6</v>
      </c>
      <c r="H43" s="16">
        <v>26.4</v>
      </c>
      <c r="K43" s="35" t="s">
        <v>1047</v>
      </c>
      <c r="L43" s="35" t="s">
        <v>133</v>
      </c>
      <c r="M43" s="35" t="s">
        <v>142</v>
      </c>
      <c r="O43" s="35" t="s">
        <v>218</v>
      </c>
      <c r="P43" s="38" t="s">
        <v>207</v>
      </c>
      <c r="Q43" s="38" t="s">
        <v>106</v>
      </c>
      <c r="R43" s="35" t="s">
        <v>107</v>
      </c>
      <c r="T43" s="35" t="s">
        <v>107</v>
      </c>
      <c r="Y43" s="384">
        <v>8.4</v>
      </c>
      <c r="Z43" s="384">
        <v>2.8</v>
      </c>
      <c r="AA43" s="384">
        <v>2.7</v>
      </c>
      <c r="AB43" s="385">
        <v>5</v>
      </c>
      <c r="AC43" s="16">
        <v>11.1</v>
      </c>
      <c r="AE43" s="236">
        <v>75</v>
      </c>
      <c r="AH43" s="35" t="s">
        <v>109</v>
      </c>
      <c r="AI43" s="11">
        <v>3.0000000000000001E-3</v>
      </c>
      <c r="AJ43" s="11">
        <v>0.08</v>
      </c>
      <c r="AK43" s="11" t="s">
        <v>109</v>
      </c>
      <c r="AL43" s="20" t="s">
        <v>114</v>
      </c>
      <c r="AM43" s="238">
        <v>0.2</v>
      </c>
      <c r="AN43" s="11" t="s">
        <v>207</v>
      </c>
      <c r="AO43" s="11" t="s">
        <v>208</v>
      </c>
      <c r="AS43" s="16" t="s">
        <v>275</v>
      </c>
      <c r="AT43" s="11" t="s">
        <v>442</v>
      </c>
      <c r="AU43" s="35" t="s">
        <v>632</v>
      </c>
      <c r="AV43" s="11">
        <v>0.54</v>
      </c>
      <c r="AX43" s="35" t="s">
        <v>1056</v>
      </c>
      <c r="AY43" s="11">
        <v>7.8E-2</v>
      </c>
      <c r="BA43" s="237">
        <v>4</v>
      </c>
      <c r="BC43" s="11" t="s">
        <v>264</v>
      </c>
      <c r="BF43" s="37" t="s">
        <v>236</v>
      </c>
      <c r="BL43" s="35" t="s">
        <v>292</v>
      </c>
      <c r="BM43" s="35" t="s">
        <v>114</v>
      </c>
    </row>
    <row r="44" spans="1:80">
      <c r="A44" s="35" t="s">
        <v>982</v>
      </c>
      <c r="B44" s="235" t="s">
        <v>1051</v>
      </c>
      <c r="C44" s="383" t="s">
        <v>1003</v>
      </c>
      <c r="D44" s="383" t="s">
        <v>206</v>
      </c>
      <c r="E44" s="11" t="s">
        <v>104</v>
      </c>
      <c r="G44" s="16">
        <v>28.5</v>
      </c>
      <c r="H44" s="16">
        <v>24.7</v>
      </c>
      <c r="K44" s="35" t="s">
        <v>990</v>
      </c>
      <c r="L44" s="35" t="s">
        <v>133</v>
      </c>
      <c r="M44" s="35" t="s">
        <v>142</v>
      </c>
      <c r="O44" s="35" t="s">
        <v>218</v>
      </c>
      <c r="P44" s="38" t="s">
        <v>207</v>
      </c>
      <c r="Q44" s="38" t="s">
        <v>106</v>
      </c>
      <c r="R44" s="35" t="s">
        <v>107</v>
      </c>
      <c r="T44" s="35" t="s">
        <v>107</v>
      </c>
      <c r="Y44" s="384">
        <v>8.5</v>
      </c>
      <c r="Z44" s="384">
        <v>1</v>
      </c>
      <c r="AA44" s="384">
        <v>2.2000000000000002</v>
      </c>
      <c r="AB44" s="385" t="s">
        <v>248</v>
      </c>
      <c r="AC44" s="16">
        <v>12.9</v>
      </c>
      <c r="AE44" s="236">
        <v>49</v>
      </c>
      <c r="AG44" s="37" t="s">
        <v>207</v>
      </c>
      <c r="AH44" s="35" t="s">
        <v>109</v>
      </c>
      <c r="AI44" s="11">
        <v>2E-3</v>
      </c>
      <c r="AJ44" s="11">
        <v>0.06</v>
      </c>
      <c r="AK44" s="11" t="s">
        <v>109</v>
      </c>
      <c r="AL44" s="20" t="s">
        <v>114</v>
      </c>
      <c r="AM44" s="11">
        <v>0.19</v>
      </c>
      <c r="AN44" s="11" t="s">
        <v>207</v>
      </c>
      <c r="AO44" s="11" t="s">
        <v>208</v>
      </c>
      <c r="AS44" s="16" t="s">
        <v>1057</v>
      </c>
      <c r="AT44" s="11" t="s">
        <v>442</v>
      </c>
      <c r="AU44" s="35" t="s">
        <v>632</v>
      </c>
      <c r="AV44" s="11">
        <v>0.46</v>
      </c>
      <c r="AX44" s="35" t="s">
        <v>997</v>
      </c>
      <c r="AY44" s="11">
        <v>9.8000000000000004E-2</v>
      </c>
      <c r="BA44" s="237">
        <v>6</v>
      </c>
      <c r="BC44" s="11" t="s">
        <v>246</v>
      </c>
      <c r="BF44" s="37" t="s">
        <v>1031</v>
      </c>
      <c r="BL44" s="35" t="s">
        <v>292</v>
      </c>
      <c r="BM44" s="35" t="s">
        <v>114</v>
      </c>
      <c r="BN44" s="35" t="s">
        <v>103</v>
      </c>
      <c r="BP44" s="35" t="s">
        <v>103</v>
      </c>
      <c r="BQ44" s="35" t="s">
        <v>103</v>
      </c>
      <c r="BR44" s="35" t="s">
        <v>103</v>
      </c>
      <c r="BS44" s="35" t="s">
        <v>103</v>
      </c>
      <c r="BT44" s="35" t="s">
        <v>103</v>
      </c>
      <c r="BU44" s="35" t="s">
        <v>103</v>
      </c>
      <c r="BV44" s="35" t="s">
        <v>103</v>
      </c>
      <c r="BW44" s="35" t="s">
        <v>103</v>
      </c>
      <c r="BX44" s="35" t="s">
        <v>103</v>
      </c>
      <c r="CB44" s="35" t="s">
        <v>293</v>
      </c>
    </row>
    <row r="45" spans="1:80">
      <c r="A45" s="35" t="s">
        <v>982</v>
      </c>
      <c r="B45" s="235" t="s">
        <v>1051</v>
      </c>
      <c r="C45" s="383" t="s">
        <v>1005</v>
      </c>
      <c r="D45" s="383" t="s">
        <v>1058</v>
      </c>
      <c r="E45" s="11" t="s">
        <v>1007</v>
      </c>
      <c r="G45" s="16">
        <v>19</v>
      </c>
      <c r="H45" s="16">
        <v>19.2</v>
      </c>
      <c r="K45" s="35" t="s">
        <v>990</v>
      </c>
      <c r="L45" s="35" t="s">
        <v>133</v>
      </c>
      <c r="M45" s="35" t="s">
        <v>142</v>
      </c>
      <c r="O45" s="35" t="s">
        <v>218</v>
      </c>
      <c r="P45" s="38" t="s">
        <v>207</v>
      </c>
      <c r="Q45" s="38" t="s">
        <v>106</v>
      </c>
      <c r="R45" s="35" t="s">
        <v>107</v>
      </c>
      <c r="T45" s="35" t="s">
        <v>107</v>
      </c>
      <c r="Y45" s="384">
        <v>7.9</v>
      </c>
      <c r="Z45" s="384">
        <v>1.3</v>
      </c>
      <c r="AA45" s="384">
        <v>1.8</v>
      </c>
      <c r="AB45" s="385" t="s">
        <v>248</v>
      </c>
      <c r="AC45" s="16">
        <v>9.1999999999999993</v>
      </c>
      <c r="AE45" s="236">
        <v>55</v>
      </c>
      <c r="AG45" s="37" t="s">
        <v>207</v>
      </c>
      <c r="AH45" s="35" t="s">
        <v>109</v>
      </c>
      <c r="AI45" s="11">
        <v>4.0000000000000001E-3</v>
      </c>
      <c r="AJ45" s="11">
        <v>0.08</v>
      </c>
      <c r="AK45" s="11" t="s">
        <v>109</v>
      </c>
      <c r="AL45" s="20" t="s">
        <v>114</v>
      </c>
      <c r="AM45" s="11">
        <v>0.22</v>
      </c>
      <c r="AN45" s="11" t="s">
        <v>207</v>
      </c>
      <c r="AO45" s="11" t="s">
        <v>208</v>
      </c>
      <c r="AS45" s="16" t="s">
        <v>235</v>
      </c>
      <c r="AT45" s="11" t="s">
        <v>442</v>
      </c>
      <c r="AU45" s="35" t="s">
        <v>632</v>
      </c>
      <c r="AV45" s="11">
        <v>1.1000000000000001</v>
      </c>
      <c r="AX45" s="35" t="s">
        <v>1059</v>
      </c>
      <c r="AY45" s="11">
        <v>7.4999999999999997E-2</v>
      </c>
      <c r="BA45" s="237">
        <v>6</v>
      </c>
      <c r="BC45" s="11" t="s">
        <v>246</v>
      </c>
      <c r="BF45" s="37" t="s">
        <v>1031</v>
      </c>
      <c r="BL45" s="35" t="s">
        <v>292</v>
      </c>
      <c r="BM45" s="11">
        <v>0.02</v>
      </c>
    </row>
    <row r="46" spans="1:80">
      <c r="A46" s="35" t="s">
        <v>982</v>
      </c>
      <c r="B46" s="235" t="s">
        <v>1051</v>
      </c>
      <c r="C46" s="383" t="s">
        <v>1009</v>
      </c>
      <c r="D46" s="383" t="s">
        <v>213</v>
      </c>
      <c r="E46" s="11" t="s">
        <v>104</v>
      </c>
      <c r="G46" s="16">
        <v>19.600000000000001</v>
      </c>
      <c r="H46" s="16">
        <v>17.7</v>
      </c>
      <c r="K46" s="35" t="s">
        <v>990</v>
      </c>
      <c r="L46" s="35" t="s">
        <v>133</v>
      </c>
      <c r="M46" s="35" t="s">
        <v>142</v>
      </c>
      <c r="O46" s="35" t="s">
        <v>218</v>
      </c>
      <c r="P46" s="38" t="s">
        <v>207</v>
      </c>
      <c r="Q46" s="38" t="s">
        <v>106</v>
      </c>
      <c r="R46" s="35" t="s">
        <v>107</v>
      </c>
      <c r="T46" s="35" t="s">
        <v>107</v>
      </c>
      <c r="Y46" s="384">
        <v>8.1</v>
      </c>
      <c r="Z46" s="384">
        <v>1.2</v>
      </c>
      <c r="AA46" s="384">
        <v>2</v>
      </c>
      <c r="AB46" s="385">
        <v>1</v>
      </c>
      <c r="AC46" s="16">
        <v>9.6</v>
      </c>
      <c r="AE46" s="236">
        <v>33</v>
      </c>
      <c r="AG46" s="37" t="s">
        <v>207</v>
      </c>
      <c r="AH46" s="35" t="s">
        <v>109</v>
      </c>
      <c r="AI46" s="11">
        <v>3.0000000000000001E-3</v>
      </c>
      <c r="AJ46" s="11">
        <v>0.12</v>
      </c>
      <c r="AK46" s="11">
        <v>0.01</v>
      </c>
      <c r="AL46" s="20" t="s">
        <v>114</v>
      </c>
      <c r="AM46" s="11" t="s">
        <v>341</v>
      </c>
      <c r="AN46" s="11" t="s">
        <v>207</v>
      </c>
      <c r="AO46" s="11" t="s">
        <v>208</v>
      </c>
      <c r="AS46" s="16" t="s">
        <v>235</v>
      </c>
      <c r="AT46" s="11">
        <v>0.05</v>
      </c>
      <c r="AU46" s="35" t="s">
        <v>632</v>
      </c>
      <c r="AV46" s="11">
        <v>1.4</v>
      </c>
      <c r="AX46" s="35" t="s">
        <v>1060</v>
      </c>
      <c r="AY46" s="11">
        <v>9.8000000000000004E-2</v>
      </c>
      <c r="BA46" s="237">
        <v>7</v>
      </c>
      <c r="BC46" s="11" t="s">
        <v>232</v>
      </c>
      <c r="BF46" s="37" t="s">
        <v>1031</v>
      </c>
      <c r="BL46" s="35" t="s">
        <v>292</v>
      </c>
      <c r="BM46" s="35" t="s">
        <v>114</v>
      </c>
    </row>
    <row r="47" spans="1:80">
      <c r="A47" s="35" t="s">
        <v>982</v>
      </c>
      <c r="B47" s="235" t="s">
        <v>1051</v>
      </c>
      <c r="C47" s="383" t="s">
        <v>1011</v>
      </c>
      <c r="D47" s="383" t="s">
        <v>1061</v>
      </c>
      <c r="E47" s="11" t="s">
        <v>104</v>
      </c>
      <c r="G47" s="16">
        <v>8.6999999999999993</v>
      </c>
      <c r="H47" s="16">
        <v>9</v>
      </c>
      <c r="K47" s="35" t="s">
        <v>990</v>
      </c>
      <c r="L47" s="35" t="s">
        <v>133</v>
      </c>
      <c r="M47" s="35" t="s">
        <v>142</v>
      </c>
      <c r="O47" s="35" t="s">
        <v>218</v>
      </c>
      <c r="P47" s="38" t="s">
        <v>573</v>
      </c>
      <c r="Q47" s="38" t="s">
        <v>106</v>
      </c>
      <c r="R47" s="35" t="s">
        <v>107</v>
      </c>
      <c r="T47" s="35" t="s">
        <v>107</v>
      </c>
      <c r="Y47" s="384">
        <v>8.1</v>
      </c>
      <c r="Z47" s="384">
        <v>1.7</v>
      </c>
      <c r="AA47" s="384">
        <v>1.8</v>
      </c>
      <c r="AB47" s="385" t="s">
        <v>248</v>
      </c>
      <c r="AC47" s="16">
        <v>11.4</v>
      </c>
      <c r="AE47" s="236">
        <v>42</v>
      </c>
      <c r="AG47" s="37" t="s">
        <v>566</v>
      </c>
      <c r="AH47" s="35" t="s">
        <v>109</v>
      </c>
      <c r="AI47" s="11">
        <v>2E-3</v>
      </c>
      <c r="AJ47" s="11">
        <v>0.06</v>
      </c>
      <c r="AK47" s="11" t="s">
        <v>109</v>
      </c>
      <c r="AL47" s="20" t="s">
        <v>114</v>
      </c>
      <c r="AM47" s="11">
        <v>0.15</v>
      </c>
      <c r="AN47" s="11" t="s">
        <v>107</v>
      </c>
      <c r="AO47" s="11" t="s">
        <v>208</v>
      </c>
      <c r="AS47" s="16" t="s">
        <v>260</v>
      </c>
      <c r="AT47" s="11">
        <v>0.08</v>
      </c>
      <c r="AU47" s="35" t="s">
        <v>632</v>
      </c>
      <c r="AV47" s="240">
        <v>1</v>
      </c>
      <c r="AX47" s="238">
        <v>0.1</v>
      </c>
      <c r="AY47" s="11">
        <v>7.8E-2</v>
      </c>
      <c r="BA47" s="237">
        <v>6</v>
      </c>
      <c r="BC47" s="11" t="s">
        <v>319</v>
      </c>
      <c r="BF47" s="37" t="s">
        <v>334</v>
      </c>
      <c r="BL47" s="35" t="s">
        <v>292</v>
      </c>
      <c r="BM47" s="35" t="s">
        <v>114</v>
      </c>
      <c r="BN47" s="35" t="s">
        <v>103</v>
      </c>
      <c r="BP47" s="35" t="s">
        <v>103</v>
      </c>
      <c r="BQ47" s="35" t="s">
        <v>103</v>
      </c>
      <c r="BR47" s="35" t="s">
        <v>103</v>
      </c>
      <c r="BS47" s="35" t="s">
        <v>103</v>
      </c>
      <c r="BT47" s="35" t="s">
        <v>103</v>
      </c>
      <c r="BU47" s="35" t="s">
        <v>103</v>
      </c>
      <c r="BV47" s="35" t="s">
        <v>103</v>
      </c>
      <c r="BW47" s="35" t="s">
        <v>103</v>
      </c>
      <c r="BX47" s="35" t="s">
        <v>103</v>
      </c>
      <c r="CB47" s="35" t="s">
        <v>293</v>
      </c>
    </row>
    <row r="48" spans="1:80">
      <c r="A48" s="35" t="s">
        <v>982</v>
      </c>
      <c r="B48" s="235" t="s">
        <v>1051</v>
      </c>
      <c r="C48" s="383" t="s">
        <v>136</v>
      </c>
      <c r="D48" s="383" t="s">
        <v>1062</v>
      </c>
      <c r="E48" s="11" t="s">
        <v>104</v>
      </c>
      <c r="G48" s="16">
        <v>10.199999999999999</v>
      </c>
      <c r="H48" s="16">
        <v>8</v>
      </c>
      <c r="K48" s="35" t="s">
        <v>990</v>
      </c>
      <c r="L48" s="35" t="s">
        <v>133</v>
      </c>
      <c r="M48" s="35" t="s">
        <v>142</v>
      </c>
      <c r="O48" s="35" t="s">
        <v>218</v>
      </c>
      <c r="P48" s="38" t="s">
        <v>207</v>
      </c>
      <c r="Q48" s="38" t="s">
        <v>106</v>
      </c>
      <c r="R48" s="35" t="s">
        <v>107</v>
      </c>
      <c r="T48" s="35" t="s">
        <v>107</v>
      </c>
      <c r="Y48" s="384">
        <v>8</v>
      </c>
      <c r="Z48" s="384">
        <v>3.7</v>
      </c>
      <c r="AA48" s="384">
        <v>3</v>
      </c>
      <c r="AB48" s="385" t="s">
        <v>248</v>
      </c>
      <c r="AC48" s="16">
        <v>11.3</v>
      </c>
      <c r="AE48" s="236">
        <v>84</v>
      </c>
      <c r="AH48" s="35" t="s">
        <v>109</v>
      </c>
      <c r="AI48" s="11">
        <v>2E-3</v>
      </c>
      <c r="AJ48" s="11">
        <v>0.09</v>
      </c>
      <c r="AK48" s="11">
        <v>0.01</v>
      </c>
      <c r="AL48" s="20" t="s">
        <v>114</v>
      </c>
      <c r="AM48" s="11">
        <v>0.14000000000000001</v>
      </c>
      <c r="AN48" s="11" t="s">
        <v>207</v>
      </c>
      <c r="AO48" s="11" t="s">
        <v>208</v>
      </c>
      <c r="AS48" s="16" t="s">
        <v>230</v>
      </c>
      <c r="AT48" s="11" t="s">
        <v>442</v>
      </c>
      <c r="AU48" s="35" t="s">
        <v>632</v>
      </c>
      <c r="AV48" s="11">
        <v>1.2</v>
      </c>
      <c r="AX48" s="35" t="s">
        <v>997</v>
      </c>
      <c r="AY48" s="11">
        <v>0.11</v>
      </c>
      <c r="BA48" s="237">
        <v>7</v>
      </c>
      <c r="BC48" s="11" t="s">
        <v>238</v>
      </c>
      <c r="BF48" s="37" t="s">
        <v>1021</v>
      </c>
      <c r="BL48" s="35" t="s">
        <v>292</v>
      </c>
      <c r="BM48" s="35" t="s">
        <v>114</v>
      </c>
    </row>
    <row r="49" spans="1:80">
      <c r="A49" s="35" t="s">
        <v>982</v>
      </c>
      <c r="B49" s="235" t="s">
        <v>1051</v>
      </c>
      <c r="C49" s="383" t="s">
        <v>1014</v>
      </c>
      <c r="D49" s="383" t="s">
        <v>1035</v>
      </c>
      <c r="E49" s="11" t="s">
        <v>104</v>
      </c>
      <c r="G49" s="16">
        <v>10.9</v>
      </c>
      <c r="H49" s="16">
        <v>9</v>
      </c>
      <c r="K49" s="35" t="s">
        <v>1063</v>
      </c>
      <c r="L49" s="35" t="s">
        <v>133</v>
      </c>
      <c r="M49" s="35" t="s">
        <v>142</v>
      </c>
      <c r="O49" s="35" t="s">
        <v>218</v>
      </c>
      <c r="P49" s="38" t="s">
        <v>207</v>
      </c>
      <c r="Q49" s="38" t="s">
        <v>106</v>
      </c>
      <c r="R49" s="35" t="s">
        <v>107</v>
      </c>
      <c r="T49" s="35" t="s">
        <v>107</v>
      </c>
      <c r="Y49" s="384">
        <v>8</v>
      </c>
      <c r="Z49" s="384">
        <v>4</v>
      </c>
      <c r="AA49" s="384">
        <v>3.6</v>
      </c>
      <c r="AB49" s="385">
        <v>8</v>
      </c>
      <c r="AC49" s="16">
        <v>11.9</v>
      </c>
      <c r="AE49" s="236">
        <v>26</v>
      </c>
      <c r="AG49" s="37" t="s">
        <v>207</v>
      </c>
      <c r="AH49" s="35" t="s">
        <v>109</v>
      </c>
      <c r="AI49" s="11">
        <v>3.0000000000000001E-3</v>
      </c>
      <c r="AJ49" s="11">
        <v>0.17</v>
      </c>
      <c r="AK49" s="11">
        <v>0.01</v>
      </c>
      <c r="AL49" s="20" t="s">
        <v>114</v>
      </c>
      <c r="AM49" s="11" t="s">
        <v>341</v>
      </c>
      <c r="AN49" s="11" t="s">
        <v>207</v>
      </c>
      <c r="AO49" s="11" t="s">
        <v>208</v>
      </c>
      <c r="AS49" s="16" t="s">
        <v>222</v>
      </c>
      <c r="AT49" s="11">
        <v>0.38</v>
      </c>
      <c r="AU49" s="35" t="s">
        <v>632</v>
      </c>
      <c r="AV49" s="240">
        <v>1</v>
      </c>
      <c r="AX49" s="35" t="s">
        <v>1043</v>
      </c>
      <c r="AY49" s="11">
        <v>0.11</v>
      </c>
      <c r="BA49" s="237">
        <v>8</v>
      </c>
      <c r="BC49" s="238">
        <v>0.1</v>
      </c>
      <c r="BF49" s="37" t="s">
        <v>310</v>
      </c>
      <c r="BL49" s="35" t="s">
        <v>292</v>
      </c>
      <c r="BM49" s="35" t="s">
        <v>114</v>
      </c>
    </row>
    <row r="50" spans="1:80">
      <c r="A50" s="35" t="s">
        <v>982</v>
      </c>
      <c r="B50" s="235" t="s">
        <v>1051</v>
      </c>
      <c r="C50" s="383" t="s">
        <v>1015</v>
      </c>
      <c r="D50" s="383" t="s">
        <v>1041</v>
      </c>
      <c r="E50" s="11" t="s">
        <v>187</v>
      </c>
      <c r="G50" s="16">
        <v>8.6</v>
      </c>
      <c r="H50" s="16">
        <v>10.199999999999999</v>
      </c>
      <c r="K50" s="35" t="s">
        <v>990</v>
      </c>
      <c r="L50" s="35" t="s">
        <v>133</v>
      </c>
      <c r="M50" s="35" t="s">
        <v>142</v>
      </c>
      <c r="O50" s="35" t="s">
        <v>218</v>
      </c>
      <c r="P50" s="38" t="s">
        <v>207</v>
      </c>
      <c r="Q50" s="38" t="s">
        <v>106</v>
      </c>
      <c r="R50" s="35" t="s">
        <v>107</v>
      </c>
      <c r="T50" s="35" t="s">
        <v>107</v>
      </c>
      <c r="Y50" s="384">
        <v>8</v>
      </c>
      <c r="Z50" s="384">
        <v>5.5</v>
      </c>
      <c r="AA50" s="384">
        <v>4.4000000000000004</v>
      </c>
      <c r="AB50" s="385">
        <v>3</v>
      </c>
      <c r="AC50" s="16">
        <v>9.1999999999999993</v>
      </c>
      <c r="AE50" s="236">
        <v>47</v>
      </c>
      <c r="AG50" s="37" t="s">
        <v>207</v>
      </c>
      <c r="AH50" s="35" t="s">
        <v>109</v>
      </c>
      <c r="AI50" s="11">
        <v>5.0000000000000001E-3</v>
      </c>
      <c r="AJ50" s="11">
        <v>0.16</v>
      </c>
      <c r="AK50" s="11">
        <v>0.03</v>
      </c>
      <c r="AL50" s="20" t="s">
        <v>114</v>
      </c>
      <c r="AM50" s="238">
        <v>0.1</v>
      </c>
      <c r="AN50" s="11" t="s">
        <v>207</v>
      </c>
      <c r="AO50" s="11" t="s">
        <v>208</v>
      </c>
      <c r="AS50" s="16" t="s">
        <v>260</v>
      </c>
      <c r="AT50" s="11">
        <v>0.23</v>
      </c>
      <c r="AU50" s="11">
        <v>0.06</v>
      </c>
      <c r="AV50" s="240">
        <v>1</v>
      </c>
      <c r="AX50" s="35" t="s">
        <v>1064</v>
      </c>
      <c r="AY50" s="11">
        <v>0.13</v>
      </c>
      <c r="BA50" s="237">
        <v>7</v>
      </c>
      <c r="BC50" s="11" t="s">
        <v>305</v>
      </c>
      <c r="BF50" s="37" t="s">
        <v>986</v>
      </c>
      <c r="BL50" s="35" t="s">
        <v>292</v>
      </c>
      <c r="BM50" s="35" t="s">
        <v>114</v>
      </c>
      <c r="BN50" s="35" t="s">
        <v>103</v>
      </c>
      <c r="BP50" s="35" t="s">
        <v>103</v>
      </c>
      <c r="BQ50" s="35" t="s">
        <v>103</v>
      </c>
      <c r="BR50" s="35" t="s">
        <v>103</v>
      </c>
      <c r="BS50" s="35" t="s">
        <v>103</v>
      </c>
      <c r="BT50" s="35" t="s">
        <v>103</v>
      </c>
      <c r="BU50" s="35" t="s">
        <v>103</v>
      </c>
      <c r="BV50" s="35" t="s">
        <v>103</v>
      </c>
      <c r="BW50" s="35" t="s">
        <v>103</v>
      </c>
      <c r="BX50" s="35" t="s">
        <v>103</v>
      </c>
      <c r="CB50" s="35" t="s">
        <v>293</v>
      </c>
    </row>
    <row r="51" spans="1:80">
      <c r="A51" s="35" t="s">
        <v>982</v>
      </c>
      <c r="B51" s="235" t="s">
        <v>1065</v>
      </c>
      <c r="C51" s="383" t="s">
        <v>984</v>
      </c>
      <c r="D51" s="383" t="s">
        <v>1066</v>
      </c>
      <c r="E51" s="11" t="s">
        <v>104</v>
      </c>
      <c r="G51" s="16">
        <v>22.8</v>
      </c>
      <c r="H51" s="16">
        <v>14.1</v>
      </c>
      <c r="K51" s="35" t="s">
        <v>990</v>
      </c>
      <c r="L51" s="35" t="s">
        <v>133</v>
      </c>
      <c r="M51" s="35" t="s">
        <v>142</v>
      </c>
      <c r="O51" s="35" t="s">
        <v>218</v>
      </c>
      <c r="P51" s="38" t="s">
        <v>207</v>
      </c>
      <c r="Q51" s="38" t="s">
        <v>106</v>
      </c>
      <c r="R51" s="35" t="s">
        <v>107</v>
      </c>
      <c r="T51" s="35" t="s">
        <v>107</v>
      </c>
      <c r="Y51" s="384">
        <v>8</v>
      </c>
      <c r="Z51" s="384">
        <v>1.3</v>
      </c>
      <c r="AA51" s="384">
        <v>2.6</v>
      </c>
      <c r="AB51" s="385">
        <v>1</v>
      </c>
      <c r="AC51" s="16">
        <v>10.8</v>
      </c>
      <c r="AE51" s="236">
        <v>44</v>
      </c>
      <c r="AG51" s="37" t="s">
        <v>207</v>
      </c>
      <c r="AH51" s="35" t="s">
        <v>109</v>
      </c>
      <c r="AI51" s="11">
        <v>3.0000000000000001E-3</v>
      </c>
      <c r="AJ51" s="11">
        <v>0.15</v>
      </c>
      <c r="AK51" s="11" t="s">
        <v>109</v>
      </c>
      <c r="AL51" s="20" t="s">
        <v>114</v>
      </c>
      <c r="AM51" s="238">
        <v>0.1</v>
      </c>
      <c r="AN51" s="11" t="s">
        <v>207</v>
      </c>
      <c r="AO51" s="11" t="s">
        <v>208</v>
      </c>
      <c r="AS51" s="16">
        <v>1</v>
      </c>
      <c r="AT51" s="11">
        <v>0.04</v>
      </c>
      <c r="AU51" s="35" t="s">
        <v>632</v>
      </c>
      <c r="AV51" s="238">
        <v>0.94</v>
      </c>
      <c r="AX51" s="11" t="s">
        <v>257</v>
      </c>
      <c r="AY51" s="35" t="s">
        <v>1067</v>
      </c>
      <c r="BA51" s="16" t="s">
        <v>239</v>
      </c>
      <c r="BC51" s="11" t="s">
        <v>319</v>
      </c>
      <c r="BF51" s="19" t="s">
        <v>247</v>
      </c>
      <c r="BL51" s="35" t="s">
        <v>292</v>
      </c>
      <c r="BM51" s="35" t="s">
        <v>114</v>
      </c>
    </row>
    <row r="52" spans="1:80">
      <c r="A52" s="35" t="s">
        <v>982</v>
      </c>
      <c r="B52" s="235" t="s">
        <v>1065</v>
      </c>
      <c r="C52" s="383" t="s">
        <v>989</v>
      </c>
      <c r="D52" s="383" t="s">
        <v>1068</v>
      </c>
      <c r="E52" s="11" t="s">
        <v>104</v>
      </c>
      <c r="G52" s="16">
        <v>28</v>
      </c>
      <c r="H52" s="16">
        <v>17.899999999999999</v>
      </c>
      <c r="K52" s="35" t="s">
        <v>990</v>
      </c>
      <c r="L52" s="35" t="s">
        <v>133</v>
      </c>
      <c r="M52" s="35" t="s">
        <v>142</v>
      </c>
      <c r="O52" s="35" t="s">
        <v>218</v>
      </c>
      <c r="P52" s="38" t="s">
        <v>207</v>
      </c>
      <c r="Q52" s="38" t="s">
        <v>106</v>
      </c>
      <c r="R52" s="35" t="s">
        <v>107</v>
      </c>
      <c r="T52" s="35" t="s">
        <v>107</v>
      </c>
      <c r="Y52" s="384">
        <v>8.1</v>
      </c>
      <c r="Z52" s="384">
        <v>1.2</v>
      </c>
      <c r="AA52" s="384">
        <v>1.8</v>
      </c>
      <c r="AB52" s="385">
        <v>2</v>
      </c>
      <c r="AC52" s="16">
        <v>10.1</v>
      </c>
      <c r="AE52" s="236">
        <v>5</v>
      </c>
      <c r="AG52" s="37" t="s">
        <v>207</v>
      </c>
      <c r="AH52" s="35" t="s">
        <v>109</v>
      </c>
      <c r="AI52" s="11">
        <v>2E-3</v>
      </c>
      <c r="AJ52" s="11" t="s">
        <v>286</v>
      </c>
      <c r="AK52" s="11" t="s">
        <v>109</v>
      </c>
      <c r="AL52" s="20" t="s">
        <v>114</v>
      </c>
      <c r="AM52" s="11">
        <v>0.14000000000000001</v>
      </c>
      <c r="AN52" s="11" t="s">
        <v>207</v>
      </c>
      <c r="AO52" s="11" t="s">
        <v>208</v>
      </c>
      <c r="AS52" s="16" t="s">
        <v>257</v>
      </c>
      <c r="AT52" s="11" t="s">
        <v>442</v>
      </c>
      <c r="AU52" s="35" t="s">
        <v>632</v>
      </c>
      <c r="AV52" s="238">
        <v>0.63</v>
      </c>
      <c r="AX52" s="11" t="s">
        <v>1069</v>
      </c>
      <c r="AY52" s="35" t="s">
        <v>1070</v>
      </c>
      <c r="BA52" s="237">
        <v>3</v>
      </c>
      <c r="BC52" s="11" t="s">
        <v>443</v>
      </c>
      <c r="BF52" s="19" t="s">
        <v>346</v>
      </c>
      <c r="BL52" s="35" t="s">
        <v>292</v>
      </c>
      <c r="BM52" s="35" t="s">
        <v>114</v>
      </c>
    </row>
    <row r="53" spans="1:80">
      <c r="A53" s="35" t="s">
        <v>982</v>
      </c>
      <c r="B53" s="235" t="s">
        <v>1065</v>
      </c>
      <c r="C53" s="383" t="s">
        <v>993</v>
      </c>
      <c r="D53" s="383" t="s">
        <v>1046</v>
      </c>
      <c r="E53" s="11" t="s">
        <v>99</v>
      </c>
      <c r="G53" s="16">
        <v>24.7</v>
      </c>
      <c r="H53" s="16">
        <v>17.2</v>
      </c>
      <c r="K53" s="35" t="s">
        <v>990</v>
      </c>
      <c r="L53" s="35" t="s">
        <v>133</v>
      </c>
      <c r="M53" s="35" t="s">
        <v>142</v>
      </c>
      <c r="O53" s="35" t="s">
        <v>218</v>
      </c>
      <c r="P53" s="38" t="s">
        <v>573</v>
      </c>
      <c r="Q53" s="38" t="s">
        <v>106</v>
      </c>
      <c r="R53" s="35" t="s">
        <v>107</v>
      </c>
      <c r="T53" s="35" t="s">
        <v>107</v>
      </c>
      <c r="Y53" s="384">
        <v>8.1</v>
      </c>
      <c r="Z53" s="384">
        <v>1.4</v>
      </c>
      <c r="AA53" s="384">
        <v>1.3</v>
      </c>
      <c r="AB53" s="385" t="s">
        <v>248</v>
      </c>
      <c r="AC53" s="16">
        <v>9.8000000000000007</v>
      </c>
      <c r="AE53" s="236">
        <v>21</v>
      </c>
      <c r="AG53" s="37" t="s">
        <v>566</v>
      </c>
      <c r="AH53" s="35" t="s">
        <v>109</v>
      </c>
      <c r="AI53" s="11">
        <v>1E-3</v>
      </c>
      <c r="AJ53" s="11">
        <v>0.02</v>
      </c>
      <c r="AK53" s="11" t="s">
        <v>109</v>
      </c>
      <c r="AL53" s="20" t="s">
        <v>114</v>
      </c>
      <c r="AM53" s="11">
        <v>0.12</v>
      </c>
      <c r="AN53" s="11" t="s">
        <v>107</v>
      </c>
      <c r="AO53" s="11" t="s">
        <v>208</v>
      </c>
      <c r="AS53" s="16" t="s">
        <v>336</v>
      </c>
      <c r="AT53" s="11" t="s">
        <v>442</v>
      </c>
      <c r="AU53" s="35" t="s">
        <v>632</v>
      </c>
      <c r="AV53" s="238">
        <v>0.52</v>
      </c>
      <c r="AX53" s="11" t="s">
        <v>314</v>
      </c>
      <c r="AY53" s="11">
        <v>5.1999999999999998E-2</v>
      </c>
      <c r="BA53" s="237">
        <v>3</v>
      </c>
      <c r="BC53" s="11" t="s">
        <v>443</v>
      </c>
      <c r="BF53" s="19" t="s">
        <v>346</v>
      </c>
      <c r="BL53" s="35" t="s">
        <v>292</v>
      </c>
      <c r="BM53" s="35" t="s">
        <v>114</v>
      </c>
      <c r="BN53" s="35" t="s">
        <v>103</v>
      </c>
      <c r="BP53" s="35" t="s">
        <v>103</v>
      </c>
      <c r="BQ53" s="35" t="s">
        <v>103</v>
      </c>
      <c r="BR53" s="35" t="s">
        <v>103</v>
      </c>
      <c r="BS53" s="35" t="s">
        <v>103</v>
      </c>
      <c r="BT53" s="35" t="s">
        <v>103</v>
      </c>
      <c r="BU53" s="35" t="s">
        <v>103</v>
      </c>
      <c r="BV53" s="35" t="s">
        <v>103</v>
      </c>
      <c r="BW53" s="35" t="s">
        <v>103</v>
      </c>
      <c r="BX53" s="35" t="s">
        <v>103</v>
      </c>
      <c r="CB53" s="35" t="s">
        <v>293</v>
      </c>
    </row>
    <row r="54" spans="1:80">
      <c r="A54" s="35" t="s">
        <v>982</v>
      </c>
      <c r="B54" s="235" t="s">
        <v>1065</v>
      </c>
      <c r="C54" s="383" t="s">
        <v>998</v>
      </c>
      <c r="D54" s="383" t="s">
        <v>1071</v>
      </c>
      <c r="E54" s="11" t="s">
        <v>99</v>
      </c>
      <c r="G54" s="16">
        <v>32.299999999999997</v>
      </c>
      <c r="H54" s="16">
        <v>22.2</v>
      </c>
      <c r="K54" s="35" t="s">
        <v>1047</v>
      </c>
      <c r="L54" s="35" t="s">
        <v>133</v>
      </c>
      <c r="M54" s="35" t="s">
        <v>142</v>
      </c>
      <c r="O54" s="35" t="s">
        <v>218</v>
      </c>
      <c r="P54" s="38" t="s">
        <v>207</v>
      </c>
      <c r="Q54" s="38" t="s">
        <v>106</v>
      </c>
      <c r="R54" s="35" t="s">
        <v>107</v>
      </c>
      <c r="T54" s="35" t="s">
        <v>107</v>
      </c>
      <c r="Y54" s="384">
        <v>8.1</v>
      </c>
      <c r="Z54" s="384">
        <v>1.4</v>
      </c>
      <c r="AA54" s="384">
        <v>1.3</v>
      </c>
      <c r="AB54" s="385">
        <v>8</v>
      </c>
      <c r="AC54" s="16">
        <v>10.1</v>
      </c>
      <c r="AE54" s="236">
        <v>98</v>
      </c>
      <c r="AG54" s="37" t="s">
        <v>207</v>
      </c>
      <c r="AH54" s="35" t="s">
        <v>109</v>
      </c>
      <c r="AI54" s="11">
        <v>4.0000000000000001E-3</v>
      </c>
      <c r="AJ54" s="11">
        <v>0.28999999999999998</v>
      </c>
      <c r="AK54" s="11" t="s">
        <v>109</v>
      </c>
      <c r="AL54" s="20" t="s">
        <v>114</v>
      </c>
      <c r="AM54" s="11">
        <v>0.17</v>
      </c>
      <c r="AN54" s="11" t="s">
        <v>207</v>
      </c>
      <c r="AO54" s="11" t="s">
        <v>208</v>
      </c>
      <c r="AS54" s="16" t="s">
        <v>348</v>
      </c>
      <c r="AT54" s="11">
        <v>0.15</v>
      </c>
      <c r="AU54" s="35" t="s">
        <v>632</v>
      </c>
      <c r="AV54" s="238">
        <v>0.65</v>
      </c>
      <c r="AX54" s="11" t="s">
        <v>238</v>
      </c>
      <c r="AY54" s="11">
        <v>7.4999999999999997E-2</v>
      </c>
      <c r="BA54" s="237">
        <v>3</v>
      </c>
      <c r="BC54" s="11" t="s">
        <v>319</v>
      </c>
      <c r="BF54" s="19" t="s">
        <v>346</v>
      </c>
      <c r="BL54" s="35" t="s">
        <v>292</v>
      </c>
      <c r="BM54" s="35" t="s">
        <v>114</v>
      </c>
    </row>
    <row r="55" spans="1:80">
      <c r="A55" s="35" t="s">
        <v>982</v>
      </c>
      <c r="B55" s="235" t="s">
        <v>1065</v>
      </c>
      <c r="C55" s="383" t="s">
        <v>1001</v>
      </c>
      <c r="D55" s="383" t="s">
        <v>1072</v>
      </c>
      <c r="E55" s="11" t="s">
        <v>104</v>
      </c>
      <c r="G55" s="16">
        <v>35</v>
      </c>
      <c r="H55" s="16">
        <v>22</v>
      </c>
      <c r="K55" s="35" t="s">
        <v>990</v>
      </c>
      <c r="L55" s="35" t="s">
        <v>133</v>
      </c>
      <c r="M55" s="35" t="s">
        <v>142</v>
      </c>
      <c r="O55" s="35" t="s">
        <v>218</v>
      </c>
      <c r="P55" s="38" t="s">
        <v>207</v>
      </c>
      <c r="Q55" s="38" t="s">
        <v>106</v>
      </c>
      <c r="R55" s="35" t="s">
        <v>107</v>
      </c>
      <c r="T55" s="35" t="s">
        <v>107</v>
      </c>
      <c r="Y55" s="384">
        <v>8</v>
      </c>
      <c r="Z55" s="384">
        <v>2.5</v>
      </c>
      <c r="AA55" s="384">
        <v>3.4</v>
      </c>
      <c r="AB55" s="385">
        <v>1</v>
      </c>
      <c r="AC55" s="16">
        <v>9.6999999999999993</v>
      </c>
      <c r="AE55" s="236">
        <v>13</v>
      </c>
      <c r="AH55" s="35" t="s">
        <v>109</v>
      </c>
      <c r="AI55" s="11">
        <v>3.0000000000000001E-3</v>
      </c>
      <c r="AJ55" s="11">
        <v>0.27</v>
      </c>
      <c r="AK55" s="11" t="s">
        <v>109</v>
      </c>
      <c r="AL55" s="20" t="s">
        <v>114</v>
      </c>
      <c r="AM55" s="11">
        <v>0.17</v>
      </c>
      <c r="AN55" s="11" t="s">
        <v>207</v>
      </c>
      <c r="AO55" s="11" t="s">
        <v>208</v>
      </c>
      <c r="AS55" s="16" t="s">
        <v>268</v>
      </c>
      <c r="AT55" s="11" t="s">
        <v>442</v>
      </c>
      <c r="AU55" s="35" t="s">
        <v>632</v>
      </c>
      <c r="AV55" s="238">
        <v>0.7</v>
      </c>
      <c r="AX55" s="11">
        <v>8.5999999999999993E-2</v>
      </c>
      <c r="AY55" s="11">
        <v>5.8999999999999997E-2</v>
      </c>
      <c r="BA55" s="237">
        <v>3</v>
      </c>
      <c r="BC55" s="11" t="s">
        <v>443</v>
      </c>
      <c r="BF55" s="19" t="s">
        <v>1073</v>
      </c>
      <c r="BL55" s="35" t="s">
        <v>292</v>
      </c>
      <c r="BM55" s="35" t="s">
        <v>114</v>
      </c>
    </row>
    <row r="56" spans="1:80">
      <c r="A56" s="35" t="s">
        <v>982</v>
      </c>
      <c r="B56" s="235" t="s">
        <v>1065</v>
      </c>
      <c r="C56" s="383" t="s">
        <v>1003</v>
      </c>
      <c r="D56" s="383" t="s">
        <v>1074</v>
      </c>
      <c r="E56" s="11" t="s">
        <v>104</v>
      </c>
      <c r="G56" s="16">
        <v>19.8</v>
      </c>
      <c r="H56" s="16">
        <v>18.5</v>
      </c>
      <c r="K56" s="35" t="s">
        <v>990</v>
      </c>
      <c r="L56" s="35" t="s">
        <v>133</v>
      </c>
      <c r="M56" s="35" t="s">
        <v>142</v>
      </c>
      <c r="O56" s="35" t="s">
        <v>218</v>
      </c>
      <c r="P56" s="38" t="s">
        <v>207</v>
      </c>
      <c r="Q56" s="38" t="s">
        <v>106</v>
      </c>
      <c r="R56" s="35" t="s">
        <v>107</v>
      </c>
      <c r="T56" s="35" t="s">
        <v>107</v>
      </c>
      <c r="Y56" s="384">
        <v>8.1999999999999993</v>
      </c>
      <c r="Z56" s="384">
        <v>1.1000000000000001</v>
      </c>
      <c r="AA56" s="384">
        <v>1.8</v>
      </c>
      <c r="AB56" s="385">
        <v>1</v>
      </c>
      <c r="AC56" s="16">
        <v>10.5</v>
      </c>
      <c r="AE56" s="236">
        <v>110</v>
      </c>
      <c r="AG56" s="37" t="s">
        <v>207</v>
      </c>
      <c r="AH56" s="35" t="s">
        <v>109</v>
      </c>
      <c r="AI56" s="11">
        <v>3.0000000000000001E-3</v>
      </c>
      <c r="AJ56" s="11">
        <v>0.08</v>
      </c>
      <c r="AK56" s="11" t="s">
        <v>109</v>
      </c>
      <c r="AL56" s="20" t="s">
        <v>114</v>
      </c>
      <c r="AM56" s="11">
        <v>0.18</v>
      </c>
      <c r="AN56" s="11" t="s">
        <v>207</v>
      </c>
      <c r="AO56" s="11" t="s">
        <v>208</v>
      </c>
      <c r="AS56" s="16" t="s">
        <v>1075</v>
      </c>
      <c r="AT56" s="11" t="s">
        <v>442</v>
      </c>
      <c r="AU56" s="35" t="s">
        <v>632</v>
      </c>
      <c r="AV56" s="238">
        <v>0.6</v>
      </c>
      <c r="AX56" s="11" t="s">
        <v>1076</v>
      </c>
      <c r="AY56" s="11">
        <v>8.7999999999999995E-2</v>
      </c>
      <c r="BA56" s="237">
        <v>2</v>
      </c>
      <c r="BC56" s="11" t="s">
        <v>443</v>
      </c>
      <c r="BF56" s="237">
        <v>15</v>
      </c>
      <c r="BL56" s="35" t="s">
        <v>292</v>
      </c>
      <c r="BM56" s="35" t="s">
        <v>114</v>
      </c>
      <c r="BN56" s="35" t="s">
        <v>103</v>
      </c>
      <c r="BP56" s="35" t="s">
        <v>103</v>
      </c>
      <c r="BQ56" s="35" t="s">
        <v>103</v>
      </c>
      <c r="BR56" s="35" t="s">
        <v>103</v>
      </c>
      <c r="BS56" s="35" t="s">
        <v>103</v>
      </c>
      <c r="BT56" s="35" t="s">
        <v>103</v>
      </c>
      <c r="BU56" s="35" t="s">
        <v>103</v>
      </c>
      <c r="BV56" s="35" t="s">
        <v>103</v>
      </c>
      <c r="BW56" s="35" t="s">
        <v>103</v>
      </c>
      <c r="BX56" s="35" t="s">
        <v>103</v>
      </c>
      <c r="CB56" s="35" t="s">
        <v>293</v>
      </c>
    </row>
    <row r="57" spans="1:80">
      <c r="A57" s="35" t="s">
        <v>982</v>
      </c>
      <c r="B57" s="235" t="s">
        <v>1065</v>
      </c>
      <c r="C57" s="383" t="s">
        <v>1005</v>
      </c>
      <c r="D57" s="383" t="s">
        <v>1074</v>
      </c>
      <c r="E57" s="11" t="s">
        <v>1007</v>
      </c>
      <c r="G57" s="16">
        <v>19.8</v>
      </c>
      <c r="H57" s="16">
        <v>18.5</v>
      </c>
      <c r="K57" s="35" t="s">
        <v>990</v>
      </c>
      <c r="L57" s="35" t="s">
        <v>133</v>
      </c>
      <c r="M57" s="35" t="s">
        <v>142</v>
      </c>
      <c r="O57" s="35" t="s">
        <v>218</v>
      </c>
      <c r="P57" s="38" t="s">
        <v>573</v>
      </c>
      <c r="Q57" s="38" t="s">
        <v>106</v>
      </c>
      <c r="R57" s="35" t="s">
        <v>107</v>
      </c>
      <c r="T57" s="35" t="s">
        <v>107</v>
      </c>
      <c r="Y57" s="384">
        <v>7.9</v>
      </c>
      <c r="Z57" s="384">
        <v>1.1000000000000001</v>
      </c>
      <c r="AA57" s="384">
        <v>1.8</v>
      </c>
      <c r="AB57" s="385" t="s">
        <v>248</v>
      </c>
      <c r="AC57" s="16">
        <v>10.5</v>
      </c>
      <c r="AE57" s="236">
        <v>56</v>
      </c>
      <c r="AG57" s="37" t="s">
        <v>207</v>
      </c>
      <c r="AH57" s="35" t="s">
        <v>109</v>
      </c>
      <c r="AI57" s="11">
        <v>4.0000000000000001E-3</v>
      </c>
      <c r="AJ57" s="11">
        <v>0.04</v>
      </c>
      <c r="AK57" s="11" t="s">
        <v>109</v>
      </c>
      <c r="AL57" s="20" t="s">
        <v>114</v>
      </c>
      <c r="AM57" s="11">
        <v>0.13</v>
      </c>
      <c r="AN57" s="11" t="s">
        <v>107</v>
      </c>
      <c r="AO57" s="11" t="s">
        <v>208</v>
      </c>
      <c r="AS57" s="16" t="s">
        <v>251</v>
      </c>
      <c r="AT57" s="11" t="s">
        <v>442</v>
      </c>
      <c r="AU57" s="35" t="s">
        <v>632</v>
      </c>
      <c r="AV57" s="240">
        <v>1.3</v>
      </c>
      <c r="AX57" s="241">
        <v>7.0000000000000007E-2</v>
      </c>
      <c r="AY57" s="11">
        <v>6.5000000000000002E-2</v>
      </c>
      <c r="BA57" s="237">
        <v>6</v>
      </c>
      <c r="BC57" s="11" t="s">
        <v>229</v>
      </c>
      <c r="BF57" s="19" t="s">
        <v>310</v>
      </c>
      <c r="BL57" s="35" t="s">
        <v>292</v>
      </c>
      <c r="BM57" s="35" t="s">
        <v>114</v>
      </c>
    </row>
    <row r="58" spans="1:80">
      <c r="A58" s="35" t="s">
        <v>982</v>
      </c>
      <c r="B58" s="235" t="s">
        <v>1065</v>
      </c>
      <c r="C58" s="383" t="s">
        <v>1009</v>
      </c>
      <c r="D58" s="383" t="s">
        <v>1077</v>
      </c>
      <c r="E58" s="11" t="s">
        <v>104</v>
      </c>
      <c r="G58" s="16">
        <v>24.1</v>
      </c>
      <c r="H58" s="16">
        <v>17.8</v>
      </c>
      <c r="K58" s="35" t="s">
        <v>990</v>
      </c>
      <c r="L58" s="35" t="s">
        <v>133</v>
      </c>
      <c r="M58" s="35" t="s">
        <v>142</v>
      </c>
      <c r="O58" s="35" t="s">
        <v>218</v>
      </c>
      <c r="P58" s="38" t="s">
        <v>207</v>
      </c>
      <c r="Q58" s="38" t="s">
        <v>106</v>
      </c>
      <c r="R58" s="35" t="s">
        <v>107</v>
      </c>
      <c r="T58" s="35" t="s">
        <v>107</v>
      </c>
      <c r="Y58" s="384">
        <v>7.8</v>
      </c>
      <c r="Z58" s="384">
        <v>1.3</v>
      </c>
      <c r="AA58" s="384">
        <v>2.6</v>
      </c>
      <c r="AB58" s="385">
        <v>2</v>
      </c>
      <c r="AC58" s="16">
        <v>10.5</v>
      </c>
      <c r="AE58" s="236">
        <v>35</v>
      </c>
      <c r="AG58" s="37" t="s">
        <v>207</v>
      </c>
      <c r="AH58" s="35" t="s">
        <v>109</v>
      </c>
      <c r="AI58" s="11">
        <v>3.0000000000000001E-3</v>
      </c>
      <c r="AJ58" s="11">
        <v>0.11</v>
      </c>
      <c r="AK58" s="11" t="s">
        <v>109</v>
      </c>
      <c r="AL58" s="20" t="s">
        <v>114</v>
      </c>
      <c r="AM58" s="11">
        <v>0.08</v>
      </c>
      <c r="AN58" s="11" t="s">
        <v>207</v>
      </c>
      <c r="AO58" s="11" t="s">
        <v>208</v>
      </c>
      <c r="AS58" s="16" t="s">
        <v>226</v>
      </c>
      <c r="AT58" s="11">
        <v>0.04</v>
      </c>
      <c r="AU58" s="35" t="s">
        <v>632</v>
      </c>
      <c r="AV58" s="240">
        <v>1.7</v>
      </c>
      <c r="AX58" s="11" t="s">
        <v>1017</v>
      </c>
      <c r="AY58" s="11">
        <v>7.4999999999999997E-2</v>
      </c>
      <c r="BA58" s="237">
        <v>5</v>
      </c>
      <c r="BC58" s="11" t="s">
        <v>229</v>
      </c>
      <c r="BF58" s="19" t="s">
        <v>334</v>
      </c>
      <c r="BL58" s="35" t="s">
        <v>292</v>
      </c>
      <c r="BM58" s="35" t="s">
        <v>114</v>
      </c>
    </row>
    <row r="59" spans="1:80">
      <c r="A59" s="35" t="s">
        <v>982</v>
      </c>
      <c r="B59" s="235" t="s">
        <v>1065</v>
      </c>
      <c r="C59" s="383" t="s">
        <v>1011</v>
      </c>
      <c r="D59" s="383" t="s">
        <v>1078</v>
      </c>
      <c r="E59" s="11" t="s">
        <v>104</v>
      </c>
      <c r="G59" s="16">
        <v>14.5</v>
      </c>
      <c r="H59" s="16">
        <v>10.199999999999999</v>
      </c>
      <c r="K59" s="35" t="s">
        <v>990</v>
      </c>
      <c r="L59" s="35" t="s">
        <v>133</v>
      </c>
      <c r="M59" s="35" t="s">
        <v>142</v>
      </c>
      <c r="O59" s="35" t="s">
        <v>218</v>
      </c>
      <c r="P59" s="38" t="s">
        <v>207</v>
      </c>
      <c r="Q59" s="38" t="s">
        <v>106</v>
      </c>
      <c r="R59" s="35" t="s">
        <v>107</v>
      </c>
      <c r="T59" s="35" t="s">
        <v>107</v>
      </c>
      <c r="Y59" s="384">
        <v>8.1</v>
      </c>
      <c r="Z59" s="384">
        <v>1.4</v>
      </c>
      <c r="AA59" s="384">
        <v>3.2</v>
      </c>
      <c r="AB59" s="385" t="s">
        <v>248</v>
      </c>
      <c r="AC59" s="16">
        <v>11.6</v>
      </c>
      <c r="AE59" s="236">
        <v>34</v>
      </c>
      <c r="AG59" s="37" t="s">
        <v>566</v>
      </c>
      <c r="AH59" s="35" t="s">
        <v>109</v>
      </c>
      <c r="AI59" s="11">
        <v>3.0000000000000001E-3</v>
      </c>
      <c r="AJ59" s="11">
        <v>0.04</v>
      </c>
      <c r="AK59" s="11" t="s">
        <v>109</v>
      </c>
      <c r="AL59" s="20" t="s">
        <v>114</v>
      </c>
      <c r="AM59" s="11">
        <v>0.13</v>
      </c>
      <c r="AN59" s="11" t="s">
        <v>207</v>
      </c>
      <c r="AO59" s="11" t="s">
        <v>208</v>
      </c>
      <c r="AS59" s="16" t="s">
        <v>317</v>
      </c>
      <c r="AT59" s="11" t="s">
        <v>442</v>
      </c>
      <c r="AU59" s="35" t="s">
        <v>632</v>
      </c>
      <c r="AV59" s="240">
        <v>1.1000000000000001</v>
      </c>
      <c r="AX59" s="11" t="s">
        <v>1079</v>
      </c>
      <c r="AY59" s="11">
        <v>8.5000000000000006E-2</v>
      </c>
      <c r="BA59" s="237">
        <v>7</v>
      </c>
      <c r="BC59" s="11" t="s">
        <v>246</v>
      </c>
      <c r="BF59" s="19" t="s">
        <v>236</v>
      </c>
      <c r="BL59" s="35" t="s">
        <v>292</v>
      </c>
      <c r="BM59" s="35" t="s">
        <v>114</v>
      </c>
      <c r="BN59" s="35" t="s">
        <v>103</v>
      </c>
      <c r="BP59" s="35" t="s">
        <v>103</v>
      </c>
      <c r="BQ59" s="35" t="s">
        <v>103</v>
      </c>
      <c r="BR59" s="35" t="s">
        <v>103</v>
      </c>
      <c r="BS59" s="35" t="s">
        <v>103</v>
      </c>
      <c r="BT59" s="35" t="s">
        <v>103</v>
      </c>
      <c r="BU59" s="35" t="s">
        <v>103</v>
      </c>
      <c r="BV59" s="35" t="s">
        <v>103</v>
      </c>
      <c r="BW59" s="35" t="s">
        <v>103</v>
      </c>
      <c r="BX59" s="35" t="s">
        <v>103</v>
      </c>
      <c r="CB59" s="35" t="s">
        <v>293</v>
      </c>
    </row>
    <row r="60" spans="1:80">
      <c r="A60" s="35" t="s">
        <v>982</v>
      </c>
      <c r="B60" s="235" t="s">
        <v>1065</v>
      </c>
      <c r="C60" s="383" t="s">
        <v>136</v>
      </c>
      <c r="D60" s="383" t="s">
        <v>206</v>
      </c>
      <c r="E60" s="11" t="s">
        <v>104</v>
      </c>
      <c r="G60" s="16">
        <v>10.8</v>
      </c>
      <c r="H60" s="16">
        <v>8.9</v>
      </c>
      <c r="K60" s="35" t="s">
        <v>990</v>
      </c>
      <c r="L60" s="35" t="s">
        <v>133</v>
      </c>
      <c r="M60" s="35" t="s">
        <v>142</v>
      </c>
      <c r="O60" s="35" t="s">
        <v>218</v>
      </c>
      <c r="P60" s="38" t="s">
        <v>207</v>
      </c>
      <c r="Q60" s="38" t="s">
        <v>106</v>
      </c>
      <c r="R60" s="35" t="s">
        <v>107</v>
      </c>
      <c r="T60" s="35" t="s">
        <v>107</v>
      </c>
      <c r="Y60" s="384">
        <v>8</v>
      </c>
      <c r="Z60" s="384">
        <v>2.5</v>
      </c>
      <c r="AA60" s="384">
        <v>2.2999999999999998</v>
      </c>
      <c r="AB60" s="385" t="s">
        <v>248</v>
      </c>
      <c r="AC60" s="16">
        <v>12.1</v>
      </c>
      <c r="AE60" s="236">
        <v>27</v>
      </c>
      <c r="AH60" s="35" t="s">
        <v>109</v>
      </c>
      <c r="AI60" s="11">
        <v>2E-3</v>
      </c>
      <c r="AJ60" s="11">
        <v>0.04</v>
      </c>
      <c r="AK60" s="11" t="s">
        <v>109</v>
      </c>
      <c r="AL60" s="20" t="s">
        <v>114</v>
      </c>
      <c r="AM60" s="11" t="s">
        <v>341</v>
      </c>
      <c r="AN60" s="11" t="s">
        <v>207</v>
      </c>
      <c r="AO60" s="11" t="s">
        <v>208</v>
      </c>
      <c r="AS60" s="16" t="s">
        <v>275</v>
      </c>
      <c r="AT60" s="11" t="s">
        <v>442</v>
      </c>
      <c r="AU60" s="35" t="s">
        <v>632</v>
      </c>
      <c r="AV60" s="240">
        <v>1.4</v>
      </c>
      <c r="AX60" s="241">
        <v>0.06</v>
      </c>
      <c r="AY60" s="11">
        <v>6.5000000000000002E-2</v>
      </c>
      <c r="BA60" s="237">
        <v>6</v>
      </c>
      <c r="BC60" s="11" t="s">
        <v>246</v>
      </c>
      <c r="BF60" s="19" t="s">
        <v>288</v>
      </c>
      <c r="BL60" s="35" t="s">
        <v>292</v>
      </c>
      <c r="BM60" s="35" t="s">
        <v>114</v>
      </c>
    </row>
    <row r="61" spans="1:80">
      <c r="A61" s="35" t="s">
        <v>982</v>
      </c>
      <c r="B61" s="235" t="s">
        <v>1065</v>
      </c>
      <c r="C61" s="383" t="s">
        <v>1014</v>
      </c>
      <c r="D61" s="383" t="s">
        <v>1080</v>
      </c>
      <c r="E61" s="11" t="s">
        <v>104</v>
      </c>
      <c r="G61" s="16">
        <v>8.5</v>
      </c>
      <c r="H61" s="16">
        <v>7.1</v>
      </c>
      <c r="K61" s="35" t="s">
        <v>990</v>
      </c>
      <c r="L61" s="35" t="s">
        <v>133</v>
      </c>
      <c r="M61" s="35" t="s">
        <v>142</v>
      </c>
      <c r="O61" s="35" t="s">
        <v>218</v>
      </c>
      <c r="P61" s="38" t="s">
        <v>207</v>
      </c>
      <c r="Q61" s="38" t="s">
        <v>106</v>
      </c>
      <c r="R61" s="35" t="s">
        <v>107</v>
      </c>
      <c r="T61" s="35" t="s">
        <v>107</v>
      </c>
      <c r="Y61" s="384">
        <v>8.1</v>
      </c>
      <c r="Z61" s="384">
        <v>2</v>
      </c>
      <c r="AA61" s="384">
        <v>1.8</v>
      </c>
      <c r="AB61" s="385" t="s">
        <v>248</v>
      </c>
      <c r="AC61" s="16">
        <v>12.8</v>
      </c>
      <c r="AE61" s="236">
        <v>5</v>
      </c>
      <c r="AG61" s="37" t="s">
        <v>207</v>
      </c>
      <c r="AH61" s="35" t="s">
        <v>109</v>
      </c>
      <c r="AI61" s="11">
        <v>2E-3</v>
      </c>
      <c r="AJ61" s="11">
        <v>0.03</v>
      </c>
      <c r="AK61" s="11" t="s">
        <v>109</v>
      </c>
      <c r="AL61" s="20" t="s">
        <v>114</v>
      </c>
      <c r="AM61" s="11">
        <v>0.08</v>
      </c>
      <c r="AN61" s="11" t="s">
        <v>207</v>
      </c>
      <c r="AO61" s="11" t="s">
        <v>208</v>
      </c>
      <c r="AS61" s="16" t="s">
        <v>1081</v>
      </c>
      <c r="AT61" s="11">
        <v>7.0000000000000007E-2</v>
      </c>
      <c r="AU61" s="35" t="s">
        <v>632</v>
      </c>
      <c r="AV61" s="240">
        <v>1.2</v>
      </c>
      <c r="AX61" s="11" t="s">
        <v>314</v>
      </c>
      <c r="AY61" s="11">
        <v>8.2000000000000003E-2</v>
      </c>
      <c r="BA61" s="237">
        <v>5</v>
      </c>
      <c r="BC61" s="11" t="s">
        <v>264</v>
      </c>
      <c r="BF61" s="19" t="s">
        <v>288</v>
      </c>
      <c r="BL61" s="35" t="s">
        <v>292</v>
      </c>
      <c r="BM61" s="35" t="s">
        <v>114</v>
      </c>
    </row>
    <row r="62" spans="1:80">
      <c r="A62" s="35" t="s">
        <v>982</v>
      </c>
      <c r="B62" s="235" t="s">
        <v>1065</v>
      </c>
      <c r="C62" s="383" t="s">
        <v>1015</v>
      </c>
      <c r="D62" s="383" t="s">
        <v>1082</v>
      </c>
      <c r="E62" s="11" t="s">
        <v>187</v>
      </c>
      <c r="G62" s="16">
        <v>9.6</v>
      </c>
      <c r="H62" s="16">
        <v>10.199999999999999</v>
      </c>
      <c r="K62" s="35" t="s">
        <v>1047</v>
      </c>
      <c r="L62" s="35" t="s">
        <v>133</v>
      </c>
      <c r="M62" s="35" t="s">
        <v>142</v>
      </c>
      <c r="O62" s="35" t="s">
        <v>218</v>
      </c>
      <c r="P62" s="38" t="s">
        <v>207</v>
      </c>
      <c r="Q62" s="38" t="s">
        <v>106</v>
      </c>
      <c r="R62" s="35" t="s">
        <v>107</v>
      </c>
      <c r="T62" s="35" t="s">
        <v>107</v>
      </c>
      <c r="Y62" s="384">
        <v>7.9</v>
      </c>
      <c r="Z62" s="384">
        <v>3.3</v>
      </c>
      <c r="AA62" s="384">
        <v>4.4000000000000004</v>
      </c>
      <c r="AB62" s="385">
        <v>5</v>
      </c>
      <c r="AC62" s="16">
        <v>10.6</v>
      </c>
      <c r="AE62" s="236">
        <v>26</v>
      </c>
      <c r="AG62" s="37" t="s">
        <v>207</v>
      </c>
      <c r="AH62" s="35">
        <v>0.01</v>
      </c>
      <c r="AI62" s="11">
        <v>8.9999999999999993E-3</v>
      </c>
      <c r="AJ62" s="11">
        <v>0.11</v>
      </c>
      <c r="AK62" s="11">
        <v>0.01</v>
      </c>
      <c r="AL62" s="20" t="s">
        <v>114</v>
      </c>
      <c r="AM62" s="11" t="s">
        <v>101</v>
      </c>
      <c r="AN62" s="11" t="s">
        <v>207</v>
      </c>
      <c r="AO62" s="11" t="s">
        <v>208</v>
      </c>
      <c r="AS62" s="16" t="s">
        <v>265</v>
      </c>
      <c r="AT62" s="11">
        <v>0.32</v>
      </c>
      <c r="AU62" s="35" t="s">
        <v>632</v>
      </c>
      <c r="AV62" s="240">
        <v>1</v>
      </c>
      <c r="AX62" s="11" t="s">
        <v>1083</v>
      </c>
      <c r="AY62" s="11">
        <v>0.12</v>
      </c>
      <c r="BA62" s="237">
        <v>6</v>
      </c>
      <c r="BC62" s="238">
        <v>0.1</v>
      </c>
      <c r="BF62" s="19" t="s">
        <v>332</v>
      </c>
      <c r="BL62" s="35" t="s">
        <v>292</v>
      </c>
      <c r="BM62" s="35" t="s">
        <v>114</v>
      </c>
      <c r="BN62" s="35" t="s">
        <v>103</v>
      </c>
      <c r="BP62" s="35" t="s">
        <v>103</v>
      </c>
      <c r="BQ62" s="35" t="s">
        <v>103</v>
      </c>
      <c r="BR62" s="35" t="s">
        <v>103</v>
      </c>
      <c r="BS62" s="35" t="s">
        <v>103</v>
      </c>
      <c r="BT62" s="35" t="s">
        <v>103</v>
      </c>
      <c r="BU62" s="35" t="s">
        <v>103</v>
      </c>
      <c r="BV62" s="35" t="s">
        <v>103</v>
      </c>
      <c r="BW62" s="35" t="s">
        <v>103</v>
      </c>
      <c r="BX62" s="35" t="s">
        <v>103</v>
      </c>
      <c r="CB62" s="35" t="s">
        <v>293</v>
      </c>
    </row>
    <row r="63" spans="1:80">
      <c r="A63" s="35" t="s">
        <v>982</v>
      </c>
      <c r="B63" s="235" t="s">
        <v>1084</v>
      </c>
      <c r="C63" s="383" t="s">
        <v>984</v>
      </c>
      <c r="D63" s="383" t="s">
        <v>1085</v>
      </c>
      <c r="E63" s="11" t="s">
        <v>104</v>
      </c>
      <c r="G63" s="16">
        <v>19.5</v>
      </c>
      <c r="H63" s="16">
        <v>15.7</v>
      </c>
      <c r="K63" s="35" t="s">
        <v>990</v>
      </c>
      <c r="L63" s="35" t="s">
        <v>133</v>
      </c>
      <c r="M63" s="35" t="s">
        <v>142</v>
      </c>
      <c r="O63" s="35" t="s">
        <v>218</v>
      </c>
      <c r="P63" s="38" t="s">
        <v>207</v>
      </c>
      <c r="Q63" s="38" t="s">
        <v>106</v>
      </c>
      <c r="R63" s="35" t="s">
        <v>107</v>
      </c>
      <c r="T63" s="35" t="s">
        <v>107</v>
      </c>
      <c r="Y63" s="384">
        <v>8.3000000000000007</v>
      </c>
      <c r="Z63" s="384">
        <v>1.2</v>
      </c>
      <c r="AA63" s="384">
        <v>2</v>
      </c>
      <c r="AB63" s="385">
        <v>1</v>
      </c>
      <c r="AC63" s="16">
        <v>11.7</v>
      </c>
      <c r="AE63" s="236">
        <v>20</v>
      </c>
      <c r="AG63" s="37" t="s">
        <v>207</v>
      </c>
      <c r="AH63" s="35" t="s">
        <v>109</v>
      </c>
      <c r="AI63" s="11">
        <v>4.0000000000000001E-3</v>
      </c>
      <c r="AJ63" s="11">
        <v>0.24</v>
      </c>
      <c r="AK63" s="11" t="s">
        <v>109</v>
      </c>
      <c r="AL63" s="20" t="s">
        <v>114</v>
      </c>
      <c r="AM63" s="11">
        <v>0.11</v>
      </c>
      <c r="AN63" s="11" t="s">
        <v>207</v>
      </c>
      <c r="AO63" s="11" t="s">
        <v>208</v>
      </c>
      <c r="AS63" s="16" t="s">
        <v>230</v>
      </c>
      <c r="AT63" s="11">
        <v>0.04</v>
      </c>
      <c r="AU63" s="35" t="s">
        <v>632</v>
      </c>
      <c r="AV63" s="240">
        <v>1</v>
      </c>
      <c r="AX63" s="11" t="s">
        <v>1086</v>
      </c>
      <c r="AY63" s="11">
        <v>4.5999999999999999E-2</v>
      </c>
      <c r="BA63" s="237">
        <v>5</v>
      </c>
      <c r="BC63" s="35" t="s">
        <v>319</v>
      </c>
      <c r="BF63" s="37" t="s">
        <v>332</v>
      </c>
      <c r="BL63" s="35" t="s">
        <v>292</v>
      </c>
      <c r="BM63" s="35" t="s">
        <v>114</v>
      </c>
    </row>
    <row r="64" spans="1:80">
      <c r="A64" s="35" t="s">
        <v>982</v>
      </c>
      <c r="B64" s="235" t="s">
        <v>1084</v>
      </c>
      <c r="C64" s="383" t="s">
        <v>989</v>
      </c>
      <c r="D64" s="383" t="s">
        <v>1087</v>
      </c>
      <c r="E64" s="11" t="s">
        <v>104</v>
      </c>
      <c r="G64" s="16">
        <v>26.9</v>
      </c>
      <c r="H64" s="16">
        <v>19.5</v>
      </c>
      <c r="K64" s="35" t="s">
        <v>990</v>
      </c>
      <c r="L64" s="35" t="s">
        <v>133</v>
      </c>
      <c r="M64" s="35" t="s">
        <v>142</v>
      </c>
      <c r="O64" s="35" t="s">
        <v>218</v>
      </c>
      <c r="P64" s="38" t="s">
        <v>207</v>
      </c>
      <c r="Q64" s="38" t="s">
        <v>106</v>
      </c>
      <c r="R64" s="35" t="s">
        <v>107</v>
      </c>
      <c r="T64" s="35" t="s">
        <v>107</v>
      </c>
      <c r="Y64" s="384">
        <v>8.8000000000000007</v>
      </c>
      <c r="Z64" s="384">
        <v>1.8</v>
      </c>
      <c r="AA64" s="384">
        <v>2</v>
      </c>
      <c r="AB64" s="385">
        <v>2</v>
      </c>
      <c r="AC64" s="16">
        <v>12.5</v>
      </c>
      <c r="AE64" s="236">
        <v>8</v>
      </c>
      <c r="AG64" s="37" t="s">
        <v>207</v>
      </c>
      <c r="AH64" s="35" t="s">
        <v>109</v>
      </c>
      <c r="AI64" s="11">
        <v>2E-3</v>
      </c>
      <c r="AJ64" s="11" t="s">
        <v>286</v>
      </c>
      <c r="AK64" s="11" t="s">
        <v>109</v>
      </c>
      <c r="AL64" s="20" t="s">
        <v>114</v>
      </c>
      <c r="AM64" s="11" t="s">
        <v>101</v>
      </c>
      <c r="AN64" s="11" t="s">
        <v>207</v>
      </c>
      <c r="AO64" s="11" t="s">
        <v>208</v>
      </c>
      <c r="AS64" s="16" t="s">
        <v>1088</v>
      </c>
      <c r="AT64" s="11" t="s">
        <v>575</v>
      </c>
      <c r="AU64" s="35" t="s">
        <v>632</v>
      </c>
      <c r="AV64" s="11">
        <v>0.61</v>
      </c>
      <c r="AX64" s="11" t="s">
        <v>1064</v>
      </c>
      <c r="AY64" s="11">
        <v>6.2E-2</v>
      </c>
      <c r="BA64" s="237">
        <v>3</v>
      </c>
      <c r="BC64" s="35" t="s">
        <v>229</v>
      </c>
      <c r="BF64" s="37" t="s">
        <v>346</v>
      </c>
      <c r="BL64" s="35" t="s">
        <v>292</v>
      </c>
      <c r="BM64" s="35" t="s">
        <v>114</v>
      </c>
    </row>
    <row r="65" spans="1:80">
      <c r="A65" s="35" t="s">
        <v>982</v>
      </c>
      <c r="B65" s="235" t="s">
        <v>1084</v>
      </c>
      <c r="C65" s="383" t="s">
        <v>993</v>
      </c>
      <c r="D65" s="383" t="s">
        <v>1089</v>
      </c>
      <c r="E65" s="11" t="s">
        <v>99</v>
      </c>
      <c r="G65" s="16">
        <v>23.8</v>
      </c>
      <c r="H65" s="16">
        <v>18.5</v>
      </c>
      <c r="K65" s="35" t="s">
        <v>990</v>
      </c>
      <c r="L65" s="35" t="s">
        <v>133</v>
      </c>
      <c r="M65" s="35" t="s">
        <v>142</v>
      </c>
      <c r="O65" s="35" t="s">
        <v>218</v>
      </c>
      <c r="P65" s="38" t="s">
        <v>573</v>
      </c>
      <c r="Q65" s="38" t="s">
        <v>106</v>
      </c>
      <c r="R65" s="35" t="s">
        <v>107</v>
      </c>
      <c r="T65" s="35" t="s">
        <v>107</v>
      </c>
      <c r="Y65" s="384">
        <v>8.5</v>
      </c>
      <c r="Z65" s="384">
        <v>1.2</v>
      </c>
      <c r="AA65" s="384">
        <v>1.8</v>
      </c>
      <c r="AB65" s="385" t="s">
        <v>248</v>
      </c>
      <c r="AC65" s="16">
        <v>10.8</v>
      </c>
      <c r="AE65" s="236">
        <v>43</v>
      </c>
      <c r="AG65" s="37" t="s">
        <v>566</v>
      </c>
      <c r="AH65" s="35" t="s">
        <v>109</v>
      </c>
      <c r="AI65" s="11">
        <v>3.0000000000000001E-3</v>
      </c>
      <c r="AJ65" s="238">
        <v>0.1</v>
      </c>
      <c r="AK65" s="11" t="s">
        <v>109</v>
      </c>
      <c r="AL65" s="20" t="s">
        <v>114</v>
      </c>
      <c r="AM65" s="11">
        <v>0.14000000000000001</v>
      </c>
      <c r="AN65" s="11" t="s">
        <v>107</v>
      </c>
      <c r="AO65" s="11" t="s">
        <v>208</v>
      </c>
      <c r="AS65" s="16" t="s">
        <v>312</v>
      </c>
      <c r="AT65" s="11" t="s">
        <v>442</v>
      </c>
      <c r="AU65" s="35" t="s">
        <v>632</v>
      </c>
      <c r="AV65" s="11">
        <v>0.49</v>
      </c>
      <c r="AX65" s="241">
        <v>0.09</v>
      </c>
      <c r="AY65" s="11">
        <v>4.5999999999999999E-2</v>
      </c>
      <c r="BA65" s="237">
        <v>4</v>
      </c>
      <c r="BC65" s="35" t="s">
        <v>443</v>
      </c>
      <c r="BF65" s="37" t="s">
        <v>1021</v>
      </c>
      <c r="BL65" s="35" t="s">
        <v>292</v>
      </c>
      <c r="BM65" s="35" t="s">
        <v>114</v>
      </c>
      <c r="BN65" s="35" t="s">
        <v>103</v>
      </c>
      <c r="BP65" s="35" t="s">
        <v>103</v>
      </c>
      <c r="BQ65" s="35" t="s">
        <v>103</v>
      </c>
      <c r="BR65" s="35" t="s">
        <v>103</v>
      </c>
      <c r="BS65" s="35" t="s">
        <v>103</v>
      </c>
      <c r="BT65" s="35" t="s">
        <v>103</v>
      </c>
      <c r="BU65" s="35" t="s">
        <v>103</v>
      </c>
      <c r="BV65" s="35" t="s">
        <v>103</v>
      </c>
      <c r="BW65" s="35" t="s">
        <v>103</v>
      </c>
      <c r="BX65" s="35" t="s">
        <v>103</v>
      </c>
      <c r="CB65" s="35" t="s">
        <v>293</v>
      </c>
    </row>
    <row r="66" spans="1:80">
      <c r="A66" s="35" t="s">
        <v>982</v>
      </c>
      <c r="B66" s="235" t="s">
        <v>1084</v>
      </c>
      <c r="C66" s="383" t="s">
        <v>998</v>
      </c>
      <c r="D66" s="383" t="s">
        <v>1090</v>
      </c>
      <c r="E66" s="11" t="s">
        <v>99</v>
      </c>
      <c r="G66" s="16">
        <v>31.3</v>
      </c>
      <c r="H66" s="16">
        <v>24.5</v>
      </c>
      <c r="K66" s="35" t="s">
        <v>1047</v>
      </c>
      <c r="L66" s="35" t="s">
        <v>133</v>
      </c>
      <c r="M66" s="35" t="s">
        <v>142</v>
      </c>
      <c r="O66" s="35" t="s">
        <v>218</v>
      </c>
      <c r="P66" s="38" t="s">
        <v>207</v>
      </c>
      <c r="Q66" s="38" t="s">
        <v>106</v>
      </c>
      <c r="R66" s="35" t="s">
        <v>107</v>
      </c>
      <c r="T66" s="35" t="s">
        <v>107</v>
      </c>
      <c r="Y66" s="384">
        <v>8.1999999999999993</v>
      </c>
      <c r="Z66" s="384">
        <v>1.6</v>
      </c>
      <c r="AA66" s="384">
        <v>3.2</v>
      </c>
      <c r="AB66" s="385">
        <v>4</v>
      </c>
      <c r="AC66" s="16">
        <v>10.1</v>
      </c>
      <c r="AE66" s="236">
        <v>83</v>
      </c>
      <c r="AG66" s="37" t="s">
        <v>207</v>
      </c>
      <c r="AH66" s="35">
        <v>6.0000000000000001E-3</v>
      </c>
      <c r="AI66" s="11">
        <v>7.0000000000000001E-3</v>
      </c>
      <c r="AJ66" s="11">
        <v>0.21</v>
      </c>
      <c r="AK66" s="11" t="s">
        <v>109</v>
      </c>
      <c r="AL66" s="20" t="s">
        <v>114</v>
      </c>
      <c r="AM66" s="11">
        <v>0.12</v>
      </c>
      <c r="AN66" s="11" t="s">
        <v>207</v>
      </c>
      <c r="AO66" s="11" t="s">
        <v>208</v>
      </c>
      <c r="AS66" s="16" t="s">
        <v>1081</v>
      </c>
      <c r="AT66" s="11">
        <v>0.09</v>
      </c>
      <c r="AU66" s="35" t="s">
        <v>632</v>
      </c>
      <c r="AV66" s="11">
        <v>0.54</v>
      </c>
      <c r="AX66" s="11" t="s">
        <v>1091</v>
      </c>
      <c r="AY66" s="11">
        <v>4.9000000000000002E-2</v>
      </c>
      <c r="BA66" s="237">
        <v>4</v>
      </c>
      <c r="BC66" s="35" t="s">
        <v>255</v>
      </c>
      <c r="BF66" s="37" t="s">
        <v>1073</v>
      </c>
      <c r="BL66" s="35" t="s">
        <v>292</v>
      </c>
      <c r="BM66" s="35" t="s">
        <v>114</v>
      </c>
    </row>
    <row r="67" spans="1:80">
      <c r="A67" s="35" t="s">
        <v>982</v>
      </c>
      <c r="B67" s="235" t="s">
        <v>1084</v>
      </c>
      <c r="C67" s="383" t="s">
        <v>1001</v>
      </c>
      <c r="D67" s="383" t="s">
        <v>1092</v>
      </c>
      <c r="E67" s="11" t="s">
        <v>104</v>
      </c>
      <c r="G67" s="16">
        <v>36.5</v>
      </c>
      <c r="H67" s="16">
        <v>26.6</v>
      </c>
      <c r="K67" s="35" t="s">
        <v>1047</v>
      </c>
      <c r="L67" s="35" t="s">
        <v>133</v>
      </c>
      <c r="M67" s="35" t="s">
        <v>142</v>
      </c>
      <c r="O67" s="35" t="s">
        <v>218</v>
      </c>
      <c r="P67" s="38" t="s">
        <v>207</v>
      </c>
      <c r="Q67" s="38" t="s">
        <v>106</v>
      </c>
      <c r="R67" s="35" t="s">
        <v>107</v>
      </c>
      <c r="T67" s="35" t="s">
        <v>107</v>
      </c>
      <c r="Y67" s="384">
        <v>7.7</v>
      </c>
      <c r="Z67" s="384">
        <v>2.1</v>
      </c>
      <c r="AA67" s="384">
        <v>1.8</v>
      </c>
      <c r="AB67" s="385">
        <v>10</v>
      </c>
      <c r="AC67" s="16">
        <v>9.6</v>
      </c>
      <c r="AE67" s="236">
        <v>44</v>
      </c>
      <c r="AH67" s="35" t="s">
        <v>109</v>
      </c>
      <c r="AI67" s="11">
        <v>3.0000000000000001E-3</v>
      </c>
      <c r="AJ67" s="11">
        <v>0.12</v>
      </c>
      <c r="AK67" s="11" t="s">
        <v>109</v>
      </c>
      <c r="AL67" s="20" t="s">
        <v>114</v>
      </c>
      <c r="AM67" s="11">
        <v>0.18</v>
      </c>
      <c r="AN67" s="11" t="s">
        <v>207</v>
      </c>
      <c r="AO67" s="11" t="s">
        <v>208</v>
      </c>
      <c r="AS67" s="16" t="s">
        <v>277</v>
      </c>
      <c r="AT67" s="11" t="s">
        <v>442</v>
      </c>
      <c r="AU67" s="35" t="s">
        <v>632</v>
      </c>
      <c r="AV67" s="11">
        <v>0.63</v>
      </c>
      <c r="AX67" s="11" t="s">
        <v>1093</v>
      </c>
      <c r="AY67" s="11">
        <v>5.1999999999999998E-2</v>
      </c>
      <c r="BA67" s="237">
        <v>3</v>
      </c>
      <c r="BC67" s="35" t="s">
        <v>443</v>
      </c>
      <c r="BF67" s="37" t="s">
        <v>332</v>
      </c>
      <c r="BL67" s="35" t="s">
        <v>292</v>
      </c>
      <c r="BM67" s="35" t="s">
        <v>114</v>
      </c>
    </row>
    <row r="68" spans="1:80">
      <c r="A68" s="35" t="s">
        <v>982</v>
      </c>
      <c r="B68" s="235" t="s">
        <v>1084</v>
      </c>
      <c r="C68" s="383" t="s">
        <v>1003</v>
      </c>
      <c r="D68" s="383" t="s">
        <v>1094</v>
      </c>
      <c r="E68" s="11" t="s">
        <v>104</v>
      </c>
      <c r="G68" s="16">
        <v>28.8</v>
      </c>
      <c r="H68" s="16">
        <v>23.3</v>
      </c>
      <c r="K68" s="35" t="s">
        <v>990</v>
      </c>
      <c r="L68" s="35" t="s">
        <v>133</v>
      </c>
      <c r="M68" s="35" t="s">
        <v>142</v>
      </c>
      <c r="O68" s="35" t="s">
        <v>218</v>
      </c>
      <c r="P68" s="38" t="s">
        <v>207</v>
      </c>
      <c r="Q68" s="38" t="s">
        <v>106</v>
      </c>
      <c r="R68" s="35" t="s">
        <v>107</v>
      </c>
      <c r="T68" s="35" t="s">
        <v>107</v>
      </c>
      <c r="Y68" s="384">
        <v>8.1</v>
      </c>
      <c r="Z68" s="384">
        <v>1.3</v>
      </c>
      <c r="AA68" s="384">
        <v>1.3</v>
      </c>
      <c r="AB68" s="385">
        <v>1</v>
      </c>
      <c r="AC68" s="16">
        <v>9.8000000000000007</v>
      </c>
      <c r="AE68" s="236">
        <v>150</v>
      </c>
      <c r="AG68" s="37" t="s">
        <v>207</v>
      </c>
      <c r="AH68" s="35" t="s">
        <v>109</v>
      </c>
      <c r="AI68" s="11">
        <v>3.0000000000000001E-3</v>
      </c>
      <c r="AJ68" s="11">
        <v>0.11</v>
      </c>
      <c r="AK68" s="11" t="s">
        <v>109</v>
      </c>
      <c r="AL68" s="20" t="s">
        <v>114</v>
      </c>
      <c r="AM68" s="11" t="s">
        <v>341</v>
      </c>
      <c r="AN68" s="11" t="s">
        <v>207</v>
      </c>
      <c r="AO68" s="11" t="s">
        <v>208</v>
      </c>
      <c r="AS68" s="16" t="s">
        <v>1095</v>
      </c>
      <c r="AT68" s="11" t="s">
        <v>442</v>
      </c>
      <c r="AU68" s="35" t="s">
        <v>632</v>
      </c>
      <c r="AV68" s="11">
        <v>0.68</v>
      </c>
      <c r="AX68" s="11" t="s">
        <v>1060</v>
      </c>
      <c r="AY68" s="11">
        <v>9.0999999999999998E-2</v>
      </c>
      <c r="BA68" s="237">
        <v>6</v>
      </c>
      <c r="BC68" s="35" t="s">
        <v>229</v>
      </c>
      <c r="BF68" s="37" t="s">
        <v>296</v>
      </c>
      <c r="BL68" s="35" t="s">
        <v>292</v>
      </c>
      <c r="BM68" s="35" t="s">
        <v>114</v>
      </c>
      <c r="BN68" s="35" t="s">
        <v>103</v>
      </c>
      <c r="BP68" s="35" t="s">
        <v>103</v>
      </c>
      <c r="BQ68" s="35" t="s">
        <v>103</v>
      </c>
      <c r="BR68" s="35" t="s">
        <v>103</v>
      </c>
      <c r="BS68" s="35" t="s">
        <v>103</v>
      </c>
      <c r="BT68" s="35" t="s">
        <v>103</v>
      </c>
      <c r="BU68" s="35" t="s">
        <v>103</v>
      </c>
      <c r="BV68" s="35" t="s">
        <v>103</v>
      </c>
      <c r="BW68" s="35" t="s">
        <v>103</v>
      </c>
      <c r="BX68" s="35" t="s">
        <v>103</v>
      </c>
      <c r="CB68" s="35" t="s">
        <v>293</v>
      </c>
    </row>
    <row r="69" spans="1:80">
      <c r="A69" s="35" t="s">
        <v>982</v>
      </c>
      <c r="B69" s="235" t="s">
        <v>1084</v>
      </c>
      <c r="C69" s="383" t="s">
        <v>1005</v>
      </c>
      <c r="D69" s="383" t="s">
        <v>1096</v>
      </c>
      <c r="E69" s="11" t="s">
        <v>1007</v>
      </c>
      <c r="G69" s="16">
        <v>19</v>
      </c>
      <c r="H69" s="16">
        <v>19.8</v>
      </c>
      <c r="K69" s="35" t="s">
        <v>990</v>
      </c>
      <c r="L69" s="35" t="s">
        <v>133</v>
      </c>
      <c r="M69" s="35" t="s">
        <v>142</v>
      </c>
      <c r="O69" s="35" t="s">
        <v>218</v>
      </c>
      <c r="P69" s="38" t="s">
        <v>573</v>
      </c>
      <c r="Q69" s="38" t="s">
        <v>106</v>
      </c>
      <c r="R69" s="35" t="s">
        <v>107</v>
      </c>
      <c r="T69" s="35" t="s">
        <v>107</v>
      </c>
      <c r="Y69" s="384">
        <v>8.3000000000000007</v>
      </c>
      <c r="Z69" s="384">
        <v>2.1</v>
      </c>
      <c r="AA69" s="384">
        <v>1.7</v>
      </c>
      <c r="AB69" s="385" t="s">
        <v>248</v>
      </c>
      <c r="AC69" s="16">
        <v>11.2</v>
      </c>
      <c r="AE69" s="236">
        <v>51</v>
      </c>
      <c r="AG69" s="37" t="s">
        <v>207</v>
      </c>
      <c r="AH69" s="35" t="s">
        <v>109</v>
      </c>
      <c r="AI69" s="11">
        <v>4.0000000000000001E-3</v>
      </c>
      <c r="AJ69" s="11">
        <v>7.0000000000000007E-2</v>
      </c>
      <c r="AK69" s="11" t="s">
        <v>109</v>
      </c>
      <c r="AL69" s="20" t="s">
        <v>114</v>
      </c>
      <c r="AM69" s="11">
        <v>0.14000000000000001</v>
      </c>
      <c r="AN69" s="11" t="s">
        <v>107</v>
      </c>
      <c r="AO69" s="11" t="s">
        <v>208</v>
      </c>
      <c r="AS69" s="16" t="s">
        <v>317</v>
      </c>
      <c r="AT69" s="11" t="s">
        <v>442</v>
      </c>
      <c r="AU69" s="35" t="s">
        <v>632</v>
      </c>
      <c r="AV69" s="11">
        <v>0.86</v>
      </c>
      <c r="AX69" s="11" t="s">
        <v>1097</v>
      </c>
      <c r="AY69" s="11">
        <v>5.8999999999999997E-2</v>
      </c>
      <c r="BA69" s="237">
        <v>26</v>
      </c>
      <c r="BC69" s="35" t="s">
        <v>229</v>
      </c>
      <c r="BF69" s="37" t="s">
        <v>307</v>
      </c>
      <c r="BL69" s="35" t="s">
        <v>292</v>
      </c>
      <c r="BM69" s="35" t="s">
        <v>114</v>
      </c>
    </row>
    <row r="70" spans="1:80">
      <c r="A70" s="35" t="s">
        <v>982</v>
      </c>
      <c r="B70" s="235" t="s">
        <v>1084</v>
      </c>
      <c r="C70" s="383" t="s">
        <v>1009</v>
      </c>
      <c r="D70" s="383" t="s">
        <v>1098</v>
      </c>
      <c r="E70" s="11" t="s">
        <v>104</v>
      </c>
      <c r="G70" s="16">
        <v>19.3</v>
      </c>
      <c r="H70" s="16">
        <v>17.899999999999999</v>
      </c>
      <c r="K70" s="35" t="s">
        <v>990</v>
      </c>
      <c r="L70" s="35" t="s">
        <v>133</v>
      </c>
      <c r="M70" s="35" t="s">
        <v>142</v>
      </c>
      <c r="O70" s="35" t="s">
        <v>218</v>
      </c>
      <c r="P70" s="38" t="s">
        <v>207</v>
      </c>
      <c r="Q70" s="38" t="s">
        <v>106</v>
      </c>
      <c r="R70" s="35" t="s">
        <v>107</v>
      </c>
      <c r="T70" s="35" t="s">
        <v>107</v>
      </c>
      <c r="Y70" s="384">
        <v>8.1</v>
      </c>
      <c r="Z70" s="384">
        <v>1.6</v>
      </c>
      <c r="AA70" s="384">
        <v>1.8</v>
      </c>
      <c r="AB70" s="385">
        <v>1</v>
      </c>
      <c r="AC70" s="16">
        <v>8.8000000000000007</v>
      </c>
      <c r="AE70" s="236">
        <v>24</v>
      </c>
      <c r="AG70" s="37" t="s">
        <v>207</v>
      </c>
      <c r="AH70" s="35" t="s">
        <v>109</v>
      </c>
      <c r="AI70" s="11">
        <v>4.0000000000000001E-3</v>
      </c>
      <c r="AJ70" s="11">
        <v>0.13</v>
      </c>
      <c r="AK70" s="11">
        <v>0.01</v>
      </c>
      <c r="AL70" s="20" t="s">
        <v>114</v>
      </c>
      <c r="AM70" s="11" t="s">
        <v>341</v>
      </c>
      <c r="AN70" s="11" t="s">
        <v>207</v>
      </c>
      <c r="AO70" s="11" t="s">
        <v>208</v>
      </c>
      <c r="AS70" s="16" t="s">
        <v>309</v>
      </c>
      <c r="AT70" s="11">
        <v>0.13</v>
      </c>
      <c r="AU70" s="35" t="s">
        <v>632</v>
      </c>
      <c r="AV70" s="11">
        <v>1.3</v>
      </c>
      <c r="AX70" s="11" t="s">
        <v>1099</v>
      </c>
      <c r="AY70" s="11">
        <v>7.1999999999999995E-2</v>
      </c>
      <c r="BA70" s="237">
        <v>28</v>
      </c>
      <c r="BC70" s="35" t="s">
        <v>246</v>
      </c>
      <c r="BF70" s="37" t="s">
        <v>344</v>
      </c>
      <c r="BL70" s="35" t="s">
        <v>292</v>
      </c>
      <c r="BM70" s="35" t="s">
        <v>114</v>
      </c>
    </row>
    <row r="71" spans="1:80">
      <c r="A71" s="35" t="s">
        <v>982</v>
      </c>
      <c r="B71" s="235" t="s">
        <v>1084</v>
      </c>
      <c r="C71" s="383" t="s">
        <v>1011</v>
      </c>
      <c r="D71" s="383" t="s">
        <v>215</v>
      </c>
      <c r="E71" s="11" t="s">
        <v>104</v>
      </c>
      <c r="G71" s="16">
        <v>9.6999999999999993</v>
      </c>
      <c r="H71" s="16">
        <v>8.8000000000000007</v>
      </c>
      <c r="K71" s="35" t="s">
        <v>990</v>
      </c>
      <c r="L71" s="35" t="s">
        <v>133</v>
      </c>
      <c r="M71" s="35" t="s">
        <v>142</v>
      </c>
      <c r="O71" s="35" t="s">
        <v>218</v>
      </c>
      <c r="P71" s="38" t="s">
        <v>207</v>
      </c>
      <c r="Q71" s="38" t="s">
        <v>106</v>
      </c>
      <c r="R71" s="35" t="s">
        <v>107</v>
      </c>
      <c r="T71" s="35" t="s">
        <v>107</v>
      </c>
      <c r="Y71" s="384">
        <v>8.4</v>
      </c>
      <c r="Z71" s="384">
        <v>2.1</v>
      </c>
      <c r="AA71" s="384">
        <v>1.3</v>
      </c>
      <c r="AB71" s="385" t="s">
        <v>248</v>
      </c>
      <c r="AC71" s="16">
        <v>12.4</v>
      </c>
      <c r="AE71" s="236">
        <v>19</v>
      </c>
      <c r="AG71" s="37" t="s">
        <v>566</v>
      </c>
      <c r="AH71" s="35" t="s">
        <v>109</v>
      </c>
      <c r="AI71" s="11">
        <v>2E-3</v>
      </c>
      <c r="AJ71" s="11">
        <v>0.08</v>
      </c>
      <c r="AK71" s="11" t="s">
        <v>109</v>
      </c>
      <c r="AL71" s="20" t="s">
        <v>114</v>
      </c>
      <c r="AM71" s="11">
        <v>0.13</v>
      </c>
      <c r="AN71" s="11" t="s">
        <v>207</v>
      </c>
      <c r="AO71" s="11" t="s">
        <v>208</v>
      </c>
      <c r="AS71" s="16" t="s">
        <v>275</v>
      </c>
      <c r="AT71" s="11" t="s">
        <v>442</v>
      </c>
      <c r="AU71" s="35" t="s">
        <v>632</v>
      </c>
      <c r="AV71" s="11">
        <v>0.9</v>
      </c>
      <c r="AX71" s="11" t="s">
        <v>1100</v>
      </c>
      <c r="AY71" s="11">
        <v>2.9000000000000001E-2</v>
      </c>
      <c r="BA71" s="237">
        <v>8</v>
      </c>
      <c r="BC71" s="35" t="s">
        <v>229</v>
      </c>
      <c r="BF71" s="37" t="s">
        <v>334</v>
      </c>
      <c r="BL71" s="35" t="s">
        <v>292</v>
      </c>
      <c r="BM71" s="35" t="s">
        <v>114</v>
      </c>
      <c r="BN71" s="35" t="s">
        <v>103</v>
      </c>
      <c r="BP71" s="35" t="s">
        <v>103</v>
      </c>
      <c r="BQ71" s="35" t="s">
        <v>103</v>
      </c>
      <c r="BR71" s="35" t="s">
        <v>103</v>
      </c>
      <c r="BS71" s="35" t="s">
        <v>103</v>
      </c>
      <c r="BT71" s="35" t="s">
        <v>103</v>
      </c>
      <c r="BU71" s="35" t="s">
        <v>103</v>
      </c>
      <c r="BV71" s="35" t="s">
        <v>103</v>
      </c>
      <c r="BW71" s="35" t="s">
        <v>103</v>
      </c>
      <c r="BX71" s="35" t="s">
        <v>103</v>
      </c>
      <c r="CB71" s="35" t="s">
        <v>293</v>
      </c>
    </row>
    <row r="72" spans="1:80">
      <c r="A72" s="35" t="s">
        <v>982</v>
      </c>
      <c r="B72" s="235" t="s">
        <v>1084</v>
      </c>
      <c r="C72" s="383" t="s">
        <v>136</v>
      </c>
      <c r="D72" s="383" t="s">
        <v>1019</v>
      </c>
      <c r="E72" s="11" t="s">
        <v>104</v>
      </c>
      <c r="G72" s="16">
        <v>11.3</v>
      </c>
      <c r="H72" s="16">
        <v>7.3</v>
      </c>
      <c r="K72" s="35" t="s">
        <v>990</v>
      </c>
      <c r="L72" s="35" t="s">
        <v>133</v>
      </c>
      <c r="M72" s="35" t="s">
        <v>142</v>
      </c>
      <c r="O72" s="35" t="s">
        <v>218</v>
      </c>
      <c r="P72" s="38" t="s">
        <v>207</v>
      </c>
      <c r="Q72" s="38" t="s">
        <v>106</v>
      </c>
      <c r="R72" s="35" t="s">
        <v>107</v>
      </c>
      <c r="T72" s="35" t="s">
        <v>107</v>
      </c>
      <c r="Y72" s="384">
        <v>8.3000000000000007</v>
      </c>
      <c r="Z72" s="384">
        <v>1.9</v>
      </c>
      <c r="AA72" s="384">
        <v>2.2000000000000002</v>
      </c>
      <c r="AB72" s="385" t="s">
        <v>411</v>
      </c>
      <c r="AC72" s="16">
        <v>12.7</v>
      </c>
      <c r="AE72" s="236">
        <v>23</v>
      </c>
      <c r="AH72" s="35" t="s">
        <v>109</v>
      </c>
      <c r="AI72" s="11">
        <v>3.0000000000000001E-3</v>
      </c>
      <c r="AJ72" s="11">
        <v>0.08</v>
      </c>
      <c r="AK72" s="11" t="s">
        <v>109</v>
      </c>
      <c r="AL72" s="20" t="s">
        <v>114</v>
      </c>
      <c r="AM72" s="11">
        <v>0.12</v>
      </c>
      <c r="AN72" s="11" t="s">
        <v>207</v>
      </c>
      <c r="AO72" s="11" t="s">
        <v>208</v>
      </c>
      <c r="AS72" s="16" t="s">
        <v>275</v>
      </c>
      <c r="AT72" s="11" t="s">
        <v>442</v>
      </c>
      <c r="AU72" s="35" t="s">
        <v>632</v>
      </c>
      <c r="AV72" s="11">
        <v>1.1000000000000001</v>
      </c>
      <c r="AX72" s="11" t="s">
        <v>1101</v>
      </c>
      <c r="AY72" s="11">
        <v>4.5999999999999999E-2</v>
      </c>
      <c r="BA72" s="237">
        <v>8</v>
      </c>
      <c r="BC72" s="35" t="s">
        <v>246</v>
      </c>
      <c r="BF72" s="37" t="s">
        <v>334</v>
      </c>
      <c r="BL72" s="35" t="s">
        <v>292</v>
      </c>
      <c r="BM72" s="35" t="s">
        <v>114</v>
      </c>
    </row>
    <row r="73" spans="1:80">
      <c r="A73" s="35" t="s">
        <v>982</v>
      </c>
      <c r="B73" s="235" t="s">
        <v>1084</v>
      </c>
      <c r="C73" s="383" t="s">
        <v>1014</v>
      </c>
      <c r="D73" s="383" t="s">
        <v>1082</v>
      </c>
      <c r="E73" s="11" t="s">
        <v>104</v>
      </c>
      <c r="G73" s="16">
        <v>11.7</v>
      </c>
      <c r="H73" s="16">
        <v>8.6</v>
      </c>
      <c r="K73" s="35" t="s">
        <v>1063</v>
      </c>
      <c r="L73" s="35" t="s">
        <v>133</v>
      </c>
      <c r="M73" s="35" t="s">
        <v>142</v>
      </c>
      <c r="O73" s="35" t="s">
        <v>218</v>
      </c>
      <c r="P73" s="38" t="s">
        <v>207</v>
      </c>
      <c r="Q73" s="38" t="s">
        <v>106</v>
      </c>
      <c r="R73" s="35" t="s">
        <v>107</v>
      </c>
      <c r="T73" s="35" t="s">
        <v>107</v>
      </c>
      <c r="Y73" s="384">
        <v>8.3000000000000007</v>
      </c>
      <c r="Z73" s="384">
        <v>3.4</v>
      </c>
      <c r="AA73" s="384">
        <v>2.6</v>
      </c>
      <c r="AB73" s="385">
        <v>5</v>
      </c>
      <c r="AC73" s="16">
        <v>14.1</v>
      </c>
      <c r="AE73" s="236">
        <v>9</v>
      </c>
      <c r="AG73" s="37" t="s">
        <v>207</v>
      </c>
      <c r="AH73" s="35" t="s">
        <v>109</v>
      </c>
      <c r="AI73" s="11">
        <v>3.0000000000000001E-3</v>
      </c>
      <c r="AJ73" s="11">
        <v>0.09</v>
      </c>
      <c r="AK73" s="11" t="s">
        <v>109</v>
      </c>
      <c r="AL73" s="20" t="s">
        <v>114</v>
      </c>
      <c r="AM73" s="11" t="s">
        <v>341</v>
      </c>
      <c r="AN73" s="11" t="s">
        <v>207</v>
      </c>
      <c r="AO73" s="11" t="s">
        <v>208</v>
      </c>
      <c r="AS73" s="16" t="s">
        <v>222</v>
      </c>
      <c r="AT73" s="11">
        <v>0.04</v>
      </c>
      <c r="AU73" s="35" t="s">
        <v>632</v>
      </c>
      <c r="AV73" s="11">
        <v>1.2</v>
      </c>
      <c r="AX73" s="11" t="s">
        <v>1102</v>
      </c>
      <c r="AY73" s="11">
        <v>5.5E-2</v>
      </c>
      <c r="BA73" s="237">
        <v>6</v>
      </c>
      <c r="BC73" s="35" t="s">
        <v>229</v>
      </c>
      <c r="BF73" s="37" t="s">
        <v>310</v>
      </c>
      <c r="BL73" s="35" t="s">
        <v>292</v>
      </c>
      <c r="BM73" s="35" t="s">
        <v>114</v>
      </c>
    </row>
    <row r="74" spans="1:80">
      <c r="A74" s="35" t="s">
        <v>982</v>
      </c>
      <c r="B74" s="235" t="s">
        <v>1084</v>
      </c>
      <c r="C74" s="383" t="s">
        <v>1015</v>
      </c>
      <c r="D74" s="383" t="s">
        <v>210</v>
      </c>
      <c r="E74" s="11" t="s">
        <v>187</v>
      </c>
      <c r="G74" s="16">
        <v>8.5</v>
      </c>
      <c r="H74" s="16">
        <v>10</v>
      </c>
      <c r="K74" s="35" t="s">
        <v>990</v>
      </c>
      <c r="L74" s="35" t="s">
        <v>133</v>
      </c>
      <c r="M74" s="35" t="s">
        <v>142</v>
      </c>
      <c r="O74" s="35" t="s">
        <v>218</v>
      </c>
      <c r="P74" s="38" t="s">
        <v>207</v>
      </c>
      <c r="Q74" s="38" t="s">
        <v>106</v>
      </c>
      <c r="R74" s="35" t="s">
        <v>107</v>
      </c>
      <c r="T74" s="35" t="s">
        <v>107</v>
      </c>
      <c r="Y74" s="384">
        <v>8.1</v>
      </c>
      <c r="Z74" s="384">
        <v>2.1</v>
      </c>
      <c r="AA74" s="384">
        <v>2.2999999999999998</v>
      </c>
      <c r="AB74" s="385" t="s">
        <v>248</v>
      </c>
      <c r="AC74" s="16">
        <v>10.8</v>
      </c>
      <c r="AE74" s="236">
        <v>57</v>
      </c>
      <c r="AG74" s="37" t="s">
        <v>207</v>
      </c>
      <c r="AH74" s="35" t="s">
        <v>109</v>
      </c>
      <c r="AI74" s="11">
        <v>6.0000000000000001E-3</v>
      </c>
      <c r="AJ74" s="11">
        <v>0.13</v>
      </c>
      <c r="AK74" s="11">
        <v>0.01</v>
      </c>
      <c r="AL74" s="20" t="s">
        <v>114</v>
      </c>
      <c r="AM74" s="11">
        <v>0.14000000000000001</v>
      </c>
      <c r="AN74" s="11" t="s">
        <v>207</v>
      </c>
      <c r="AO74" s="11" t="s">
        <v>208</v>
      </c>
      <c r="AS74" s="16">
        <v>1</v>
      </c>
      <c r="AT74" s="11">
        <v>0.12</v>
      </c>
      <c r="AU74" s="35" t="s">
        <v>632</v>
      </c>
      <c r="AV74" s="240">
        <v>1</v>
      </c>
      <c r="AX74" s="11" t="s">
        <v>280</v>
      </c>
      <c r="AY74" s="11">
        <v>6.2E-2</v>
      </c>
      <c r="BA74" s="237">
        <v>7</v>
      </c>
      <c r="BC74" s="35" t="s">
        <v>255</v>
      </c>
      <c r="BF74" s="237" t="s">
        <v>1021</v>
      </c>
      <c r="BL74" s="35" t="s">
        <v>292</v>
      </c>
      <c r="BM74" s="35" t="s">
        <v>114</v>
      </c>
      <c r="BN74" s="35" t="s">
        <v>103</v>
      </c>
      <c r="BP74" s="35" t="s">
        <v>103</v>
      </c>
      <c r="BQ74" s="35" t="s">
        <v>103</v>
      </c>
      <c r="BR74" s="35" t="s">
        <v>103</v>
      </c>
      <c r="BS74" s="35" t="s">
        <v>103</v>
      </c>
      <c r="BT74" s="35" t="s">
        <v>103</v>
      </c>
      <c r="BU74" s="35" t="s">
        <v>103</v>
      </c>
      <c r="BV74" s="35" t="s">
        <v>103</v>
      </c>
      <c r="BW74" s="35" t="s">
        <v>103</v>
      </c>
      <c r="BX74" s="35" t="s">
        <v>103</v>
      </c>
      <c r="CB74" s="35" t="s">
        <v>293</v>
      </c>
    </row>
    <row r="75" spans="1:80">
      <c r="A75" s="35" t="s">
        <v>982</v>
      </c>
      <c r="B75" s="235" t="s">
        <v>1103</v>
      </c>
      <c r="C75" s="383" t="s">
        <v>984</v>
      </c>
      <c r="D75" s="383" t="s">
        <v>1104</v>
      </c>
      <c r="E75" s="11" t="s">
        <v>104</v>
      </c>
      <c r="G75" s="16">
        <v>22.8</v>
      </c>
      <c r="H75" s="16">
        <v>15.3</v>
      </c>
      <c r="K75" s="35" t="s">
        <v>990</v>
      </c>
      <c r="L75" s="35" t="s">
        <v>133</v>
      </c>
      <c r="M75" s="35" t="s">
        <v>142</v>
      </c>
      <c r="O75" s="35" t="s">
        <v>218</v>
      </c>
      <c r="P75" s="38" t="s">
        <v>207</v>
      </c>
      <c r="Q75" s="38" t="s">
        <v>106</v>
      </c>
      <c r="R75" s="35" t="s">
        <v>107</v>
      </c>
      <c r="T75" s="35" t="s">
        <v>107</v>
      </c>
      <c r="Y75" s="384">
        <v>7.7</v>
      </c>
      <c r="Z75" s="384">
        <v>2.5</v>
      </c>
      <c r="AA75" s="384">
        <v>3</v>
      </c>
      <c r="AB75" s="385">
        <v>1</v>
      </c>
      <c r="AC75" s="16">
        <v>10.199999999999999</v>
      </c>
      <c r="AE75" s="236">
        <v>100</v>
      </c>
      <c r="AG75" s="37" t="s">
        <v>207</v>
      </c>
      <c r="AH75" s="35" t="s">
        <v>109</v>
      </c>
      <c r="AI75" s="11">
        <v>3.0000000000000001E-3</v>
      </c>
      <c r="AJ75" s="11">
        <v>0.09</v>
      </c>
      <c r="AK75" s="11" t="s">
        <v>109</v>
      </c>
      <c r="AL75" s="20" t="s">
        <v>114</v>
      </c>
      <c r="AM75" s="11">
        <v>0.13</v>
      </c>
      <c r="AN75" s="11" t="s">
        <v>207</v>
      </c>
      <c r="AO75" s="11" t="s">
        <v>208</v>
      </c>
      <c r="AS75" s="16" t="s">
        <v>1105</v>
      </c>
      <c r="AT75" s="11" t="s">
        <v>442</v>
      </c>
      <c r="AU75" s="35" t="s">
        <v>632</v>
      </c>
      <c r="AV75" s="238">
        <v>0.62</v>
      </c>
      <c r="AX75" s="11" t="s">
        <v>1106</v>
      </c>
      <c r="AY75" s="11">
        <v>3.9E-2</v>
      </c>
      <c r="BA75" s="237">
        <v>5</v>
      </c>
      <c r="BC75" s="35" t="s">
        <v>255</v>
      </c>
      <c r="BF75" s="237" t="s">
        <v>247</v>
      </c>
      <c r="BL75" s="35" t="s">
        <v>292</v>
      </c>
      <c r="BM75" s="35" t="s">
        <v>114</v>
      </c>
    </row>
    <row r="76" spans="1:80">
      <c r="A76" s="35" t="s">
        <v>982</v>
      </c>
      <c r="B76" s="235" t="s">
        <v>1103</v>
      </c>
      <c r="C76" s="383" t="s">
        <v>989</v>
      </c>
      <c r="D76" s="383" t="s">
        <v>1006</v>
      </c>
      <c r="E76" s="11" t="s">
        <v>104</v>
      </c>
      <c r="G76" s="16">
        <v>26.8</v>
      </c>
      <c r="H76" s="16">
        <v>17.8</v>
      </c>
      <c r="K76" s="35" t="s">
        <v>990</v>
      </c>
      <c r="L76" s="35" t="s">
        <v>133</v>
      </c>
      <c r="M76" s="35" t="s">
        <v>142</v>
      </c>
      <c r="O76" s="35" t="s">
        <v>218</v>
      </c>
      <c r="P76" s="38" t="s">
        <v>207</v>
      </c>
      <c r="Q76" s="38" t="s">
        <v>106</v>
      </c>
      <c r="R76" s="35" t="s">
        <v>107</v>
      </c>
      <c r="T76" s="35" t="s">
        <v>107</v>
      </c>
      <c r="Y76" s="384">
        <v>8</v>
      </c>
      <c r="Z76" s="384">
        <v>1.5</v>
      </c>
      <c r="AA76" s="384">
        <v>2.2000000000000002</v>
      </c>
      <c r="AB76" s="385">
        <v>1</v>
      </c>
      <c r="AC76" s="16">
        <v>10.199999999999999</v>
      </c>
      <c r="AE76" s="236">
        <v>22</v>
      </c>
      <c r="AG76" s="37" t="s">
        <v>207</v>
      </c>
      <c r="AH76" s="35" t="s">
        <v>109</v>
      </c>
      <c r="AI76" s="11">
        <v>2E-3</v>
      </c>
      <c r="AJ76" s="11" t="s">
        <v>286</v>
      </c>
      <c r="AK76" s="11" t="s">
        <v>109</v>
      </c>
      <c r="AL76" s="20" t="s">
        <v>114</v>
      </c>
      <c r="AM76" s="11">
        <v>0.15</v>
      </c>
      <c r="AN76" s="11" t="s">
        <v>207</v>
      </c>
      <c r="AO76" s="11" t="s">
        <v>208</v>
      </c>
      <c r="AS76" s="16" t="s">
        <v>1107</v>
      </c>
      <c r="AT76" s="11" t="s">
        <v>442</v>
      </c>
      <c r="AU76" s="35" t="s">
        <v>632</v>
      </c>
      <c r="AV76" s="238">
        <v>0.6</v>
      </c>
      <c r="AX76" s="11" t="s">
        <v>1056</v>
      </c>
      <c r="AY76" s="11" t="s">
        <v>1108</v>
      </c>
      <c r="BA76" s="237">
        <v>4</v>
      </c>
      <c r="BC76" s="35" t="s">
        <v>264</v>
      </c>
      <c r="BF76" s="237" t="s">
        <v>346</v>
      </c>
      <c r="BL76" s="35" t="s">
        <v>292</v>
      </c>
      <c r="BM76" s="35" t="s">
        <v>114</v>
      </c>
    </row>
    <row r="77" spans="1:80">
      <c r="A77" s="35" t="s">
        <v>982</v>
      </c>
      <c r="B77" s="235" t="s">
        <v>1103</v>
      </c>
      <c r="C77" s="383" t="s">
        <v>993</v>
      </c>
      <c r="D77" s="383" t="s">
        <v>1109</v>
      </c>
      <c r="E77" s="11" t="s">
        <v>99</v>
      </c>
      <c r="G77" s="16">
        <v>23.9</v>
      </c>
      <c r="H77" s="16">
        <v>19.7</v>
      </c>
      <c r="K77" s="35" t="s">
        <v>990</v>
      </c>
      <c r="L77" s="35" t="s">
        <v>133</v>
      </c>
      <c r="M77" s="35" t="s">
        <v>142</v>
      </c>
      <c r="O77" s="35" t="s">
        <v>218</v>
      </c>
      <c r="P77" s="38" t="s">
        <v>207</v>
      </c>
      <c r="Q77" s="38" t="s">
        <v>106</v>
      </c>
      <c r="R77" s="35" t="s">
        <v>107</v>
      </c>
      <c r="T77" s="35" t="s">
        <v>107</v>
      </c>
      <c r="Y77" s="384">
        <v>8.1</v>
      </c>
      <c r="Z77" s="384">
        <v>1.5</v>
      </c>
      <c r="AA77" s="384">
        <v>1.8</v>
      </c>
      <c r="AB77" s="385" t="s">
        <v>248</v>
      </c>
      <c r="AC77" s="16">
        <v>9.4</v>
      </c>
      <c r="AE77" s="236">
        <v>30</v>
      </c>
      <c r="AG77" s="37" t="s">
        <v>566</v>
      </c>
      <c r="AH77" s="35" t="s">
        <v>109</v>
      </c>
      <c r="AI77" s="11">
        <v>2E-3</v>
      </c>
      <c r="AJ77" s="11">
        <v>0.02</v>
      </c>
      <c r="AK77" s="11" t="s">
        <v>109</v>
      </c>
      <c r="AL77" s="20" t="s">
        <v>114</v>
      </c>
      <c r="AM77" s="11" t="s">
        <v>101</v>
      </c>
      <c r="AN77" s="11" t="s">
        <v>207</v>
      </c>
      <c r="AO77" s="11" t="s">
        <v>208</v>
      </c>
      <c r="AS77" s="16" t="s">
        <v>1110</v>
      </c>
      <c r="AT77" s="11" t="s">
        <v>442</v>
      </c>
      <c r="AU77" s="35" t="s">
        <v>632</v>
      </c>
      <c r="AV77" s="238">
        <v>0.51</v>
      </c>
      <c r="AX77" s="11" t="s">
        <v>1056</v>
      </c>
      <c r="AY77" s="11" t="s">
        <v>1111</v>
      </c>
      <c r="BA77" s="237">
        <v>4</v>
      </c>
      <c r="BC77" s="35" t="s">
        <v>229</v>
      </c>
      <c r="BF77" s="237" t="s">
        <v>1073</v>
      </c>
      <c r="BL77" s="35" t="s">
        <v>292</v>
      </c>
      <c r="BM77" s="35" t="s">
        <v>114</v>
      </c>
      <c r="BN77" s="35" t="s">
        <v>103</v>
      </c>
      <c r="BP77" s="35" t="s">
        <v>103</v>
      </c>
      <c r="BQ77" s="35" t="s">
        <v>103</v>
      </c>
      <c r="BR77" s="35" t="s">
        <v>103</v>
      </c>
      <c r="BS77" s="35" t="s">
        <v>103</v>
      </c>
      <c r="BT77" s="35" t="s">
        <v>103</v>
      </c>
      <c r="BU77" s="35" t="s">
        <v>103</v>
      </c>
      <c r="BV77" s="35" t="s">
        <v>103</v>
      </c>
      <c r="BW77" s="35" t="s">
        <v>103</v>
      </c>
      <c r="BX77" s="35" t="s">
        <v>103</v>
      </c>
      <c r="CB77" s="35" t="s">
        <v>293</v>
      </c>
    </row>
    <row r="78" spans="1:80">
      <c r="A78" s="35" t="s">
        <v>982</v>
      </c>
      <c r="B78" s="235" t="s">
        <v>1103</v>
      </c>
      <c r="C78" s="383" t="s">
        <v>998</v>
      </c>
      <c r="D78" s="383" t="s">
        <v>1109</v>
      </c>
      <c r="E78" s="11" t="s">
        <v>99</v>
      </c>
      <c r="G78" s="16">
        <v>23.9</v>
      </c>
      <c r="H78" s="16">
        <v>19.7</v>
      </c>
      <c r="K78" s="35" t="s">
        <v>990</v>
      </c>
      <c r="L78" s="35" t="s">
        <v>133</v>
      </c>
      <c r="M78" s="35" t="s">
        <v>142</v>
      </c>
      <c r="O78" s="35" t="s">
        <v>218</v>
      </c>
      <c r="P78" s="38" t="s">
        <v>207</v>
      </c>
      <c r="Q78" s="38" t="s">
        <v>106</v>
      </c>
      <c r="R78" s="35" t="s">
        <v>107</v>
      </c>
      <c r="T78" s="35" t="s">
        <v>107</v>
      </c>
      <c r="Y78" s="384">
        <v>8</v>
      </c>
      <c r="Z78" s="384">
        <v>1.8</v>
      </c>
      <c r="AA78" s="384">
        <v>1.8</v>
      </c>
      <c r="AB78" s="385">
        <v>1</v>
      </c>
      <c r="AC78" s="16">
        <v>9.9</v>
      </c>
      <c r="AE78" s="236">
        <v>180</v>
      </c>
      <c r="AG78" s="37" t="s">
        <v>207</v>
      </c>
      <c r="AH78" s="35" t="s">
        <v>109</v>
      </c>
      <c r="AI78" s="11">
        <v>5.0000000000000001E-3</v>
      </c>
      <c r="AJ78" s="11">
        <v>0.03</v>
      </c>
      <c r="AK78" s="11" t="s">
        <v>109</v>
      </c>
      <c r="AL78" s="20" t="s">
        <v>114</v>
      </c>
      <c r="AM78" s="11" t="s">
        <v>101</v>
      </c>
      <c r="AN78" s="11" t="s">
        <v>207</v>
      </c>
      <c r="AO78" s="11" t="s">
        <v>208</v>
      </c>
      <c r="AS78" s="16" t="s">
        <v>275</v>
      </c>
      <c r="AT78" s="11">
        <v>0.08</v>
      </c>
      <c r="AU78" s="35" t="s">
        <v>632</v>
      </c>
      <c r="AV78" s="238">
        <v>0.79</v>
      </c>
      <c r="AX78" s="11" t="s">
        <v>1091</v>
      </c>
      <c r="AY78" s="11">
        <v>6.2E-2</v>
      </c>
      <c r="BA78" s="237">
        <v>5</v>
      </c>
      <c r="BC78" s="35" t="s">
        <v>319</v>
      </c>
      <c r="BF78" s="237">
        <v>18</v>
      </c>
      <c r="BL78" s="35" t="s">
        <v>292</v>
      </c>
      <c r="BM78" s="35" t="s">
        <v>114</v>
      </c>
    </row>
    <row r="79" spans="1:80">
      <c r="A79" s="35" t="s">
        <v>982</v>
      </c>
      <c r="B79" s="235" t="s">
        <v>1103</v>
      </c>
      <c r="C79" s="383" t="s">
        <v>1001</v>
      </c>
      <c r="D79" s="383" t="s">
        <v>1080</v>
      </c>
      <c r="E79" s="11" t="s">
        <v>104</v>
      </c>
      <c r="G79" s="16">
        <v>37</v>
      </c>
      <c r="H79" s="16">
        <v>25</v>
      </c>
      <c r="K79" s="35" t="s">
        <v>1063</v>
      </c>
      <c r="L79" s="35" t="s">
        <v>133</v>
      </c>
      <c r="M79" s="35" t="s">
        <v>142</v>
      </c>
      <c r="O79" s="35" t="s">
        <v>218</v>
      </c>
      <c r="P79" s="38" t="s">
        <v>573</v>
      </c>
      <c r="Q79" s="38" t="s">
        <v>106</v>
      </c>
      <c r="R79" s="35" t="s">
        <v>107</v>
      </c>
      <c r="T79" s="35" t="s">
        <v>107</v>
      </c>
      <c r="Y79" s="384">
        <v>8.1999999999999993</v>
      </c>
      <c r="Z79" s="384">
        <v>1.7</v>
      </c>
      <c r="AA79" s="384">
        <v>1.8</v>
      </c>
      <c r="AB79" s="385">
        <v>8</v>
      </c>
      <c r="AC79" s="16">
        <v>9.9</v>
      </c>
      <c r="AE79" s="236">
        <v>87</v>
      </c>
      <c r="AH79" s="35" t="s">
        <v>109</v>
      </c>
      <c r="AI79" s="11">
        <v>3.0000000000000001E-3</v>
      </c>
      <c r="AJ79" s="11">
        <v>0.11</v>
      </c>
      <c r="AK79" s="11" t="s">
        <v>109</v>
      </c>
      <c r="AL79" s="20" t="s">
        <v>114</v>
      </c>
      <c r="AM79" s="11" t="s">
        <v>101</v>
      </c>
      <c r="AN79" s="11" t="s">
        <v>107</v>
      </c>
      <c r="AO79" s="11" t="s">
        <v>208</v>
      </c>
      <c r="AS79" s="16" t="s">
        <v>312</v>
      </c>
      <c r="AT79" s="11" t="s">
        <v>442</v>
      </c>
      <c r="AU79" s="35" t="s">
        <v>632</v>
      </c>
      <c r="AV79" s="238">
        <v>0.63</v>
      </c>
      <c r="AX79" s="11" t="s">
        <v>1112</v>
      </c>
      <c r="AY79" s="11" t="s">
        <v>287</v>
      </c>
      <c r="BA79" s="237">
        <v>4</v>
      </c>
      <c r="BC79" s="35" t="s">
        <v>229</v>
      </c>
      <c r="BF79" s="237" t="s">
        <v>296</v>
      </c>
      <c r="BL79" s="35" t="s">
        <v>292</v>
      </c>
      <c r="BM79" s="35" t="s">
        <v>114</v>
      </c>
    </row>
    <row r="80" spans="1:80">
      <c r="A80" s="35" t="s">
        <v>982</v>
      </c>
      <c r="B80" s="235" t="s">
        <v>1103</v>
      </c>
      <c r="C80" s="383" t="s">
        <v>1003</v>
      </c>
      <c r="D80" s="383" t="s">
        <v>1113</v>
      </c>
      <c r="E80" s="11" t="s">
        <v>104</v>
      </c>
      <c r="G80" s="16">
        <v>33.5</v>
      </c>
      <c r="H80" s="16">
        <v>23.5</v>
      </c>
      <c r="K80" s="35" t="s">
        <v>990</v>
      </c>
      <c r="L80" s="35" t="s">
        <v>133</v>
      </c>
      <c r="M80" s="35" t="s">
        <v>142</v>
      </c>
      <c r="O80" s="35" t="s">
        <v>218</v>
      </c>
      <c r="P80" s="38" t="s">
        <v>207</v>
      </c>
      <c r="Q80" s="38" t="s">
        <v>106</v>
      </c>
      <c r="R80" s="35" t="s">
        <v>107</v>
      </c>
      <c r="T80" s="35" t="s">
        <v>107</v>
      </c>
      <c r="Y80" s="384">
        <v>8</v>
      </c>
      <c r="Z80" s="384">
        <v>2.9</v>
      </c>
      <c r="AA80" s="384">
        <v>2.7</v>
      </c>
      <c r="AB80" s="385">
        <v>2</v>
      </c>
      <c r="AC80" s="16">
        <v>8.8000000000000007</v>
      </c>
      <c r="AE80" s="236">
        <v>110</v>
      </c>
      <c r="AG80" s="37" t="s">
        <v>207</v>
      </c>
      <c r="AH80" s="35" t="s">
        <v>109</v>
      </c>
      <c r="AI80" s="11">
        <v>4.0000000000000001E-3</v>
      </c>
      <c r="AJ80" s="11">
        <v>7.0000000000000007E-2</v>
      </c>
      <c r="AK80" s="11" t="s">
        <v>109</v>
      </c>
      <c r="AL80" s="20" t="s">
        <v>114</v>
      </c>
      <c r="AM80" s="11" t="s">
        <v>101</v>
      </c>
      <c r="AN80" s="11" t="s">
        <v>207</v>
      </c>
      <c r="AO80" s="11" t="s">
        <v>208</v>
      </c>
      <c r="AS80" s="16" t="s">
        <v>1105</v>
      </c>
      <c r="AT80" s="11" t="s">
        <v>442</v>
      </c>
      <c r="AU80" s="35" t="s">
        <v>632</v>
      </c>
      <c r="AV80" s="238">
        <v>0.6</v>
      </c>
      <c r="AX80" s="238">
        <v>0.1</v>
      </c>
      <c r="AY80" s="11" t="s">
        <v>323</v>
      </c>
      <c r="BA80" s="237">
        <v>4</v>
      </c>
      <c r="BC80" s="35" t="s">
        <v>246</v>
      </c>
      <c r="BF80" s="237" t="s">
        <v>296</v>
      </c>
      <c r="BL80" s="35" t="s">
        <v>292</v>
      </c>
      <c r="BM80" s="35" t="s">
        <v>114</v>
      </c>
      <c r="BN80" s="35" t="s">
        <v>103</v>
      </c>
      <c r="BP80" s="35" t="s">
        <v>103</v>
      </c>
      <c r="BQ80" s="35" t="s">
        <v>103</v>
      </c>
      <c r="BR80" s="35" t="s">
        <v>103</v>
      </c>
      <c r="BS80" s="35" t="s">
        <v>103</v>
      </c>
      <c r="BT80" s="35" t="s">
        <v>103</v>
      </c>
      <c r="BU80" s="35" t="s">
        <v>103</v>
      </c>
      <c r="BV80" s="35" t="s">
        <v>103</v>
      </c>
      <c r="BW80" s="35" t="s">
        <v>103</v>
      </c>
      <c r="BX80" s="35" t="s">
        <v>103</v>
      </c>
      <c r="CB80" s="35" t="s">
        <v>293</v>
      </c>
    </row>
    <row r="81" spans="1:80">
      <c r="A81" s="35" t="s">
        <v>982</v>
      </c>
      <c r="B81" s="235" t="s">
        <v>1103</v>
      </c>
      <c r="C81" s="383" t="s">
        <v>1005</v>
      </c>
      <c r="D81" s="383" t="s">
        <v>1104</v>
      </c>
      <c r="E81" s="11" t="s">
        <v>1007</v>
      </c>
      <c r="G81" s="16">
        <v>21.3</v>
      </c>
      <c r="H81" s="16">
        <v>18.100000000000001</v>
      </c>
      <c r="K81" s="35" t="s">
        <v>990</v>
      </c>
      <c r="L81" s="35" t="s">
        <v>133</v>
      </c>
      <c r="M81" s="35" t="s">
        <v>142</v>
      </c>
      <c r="O81" s="35" t="s">
        <v>218</v>
      </c>
      <c r="P81" s="38" t="s">
        <v>207</v>
      </c>
      <c r="Q81" s="38" t="s">
        <v>106</v>
      </c>
      <c r="R81" s="35" t="s">
        <v>107</v>
      </c>
      <c r="T81" s="35" t="s">
        <v>107</v>
      </c>
      <c r="Y81" s="384">
        <v>8</v>
      </c>
      <c r="Z81" s="384">
        <v>1.3</v>
      </c>
      <c r="AA81" s="384">
        <v>1.7</v>
      </c>
      <c r="AB81" s="385" t="s">
        <v>248</v>
      </c>
      <c r="AC81" s="16">
        <v>10.4</v>
      </c>
      <c r="AE81" s="236">
        <v>48</v>
      </c>
      <c r="AG81" s="37" t="s">
        <v>207</v>
      </c>
      <c r="AH81" s="35" t="s">
        <v>109</v>
      </c>
      <c r="AI81" s="11">
        <v>3.0000000000000001E-3</v>
      </c>
      <c r="AJ81" s="11">
        <v>0.03</v>
      </c>
      <c r="AK81" s="11" t="s">
        <v>109</v>
      </c>
      <c r="AL81" s="20" t="s">
        <v>114</v>
      </c>
      <c r="AM81" s="11">
        <v>0.14000000000000001</v>
      </c>
      <c r="AN81" s="11" t="s">
        <v>207</v>
      </c>
      <c r="AO81" s="11" t="s">
        <v>208</v>
      </c>
      <c r="AS81" s="16" t="s">
        <v>1114</v>
      </c>
      <c r="AT81" s="11" t="s">
        <v>442</v>
      </c>
      <c r="AU81" s="35" t="s">
        <v>290</v>
      </c>
      <c r="AV81" s="238">
        <v>0.66</v>
      </c>
      <c r="AX81" s="11" t="s">
        <v>278</v>
      </c>
      <c r="AY81" s="11">
        <v>8.5000000000000006E-2</v>
      </c>
      <c r="BA81" s="237">
        <v>3</v>
      </c>
      <c r="BC81" s="35" t="s">
        <v>443</v>
      </c>
      <c r="BF81" s="237" t="s">
        <v>332</v>
      </c>
      <c r="BL81" s="35" t="s">
        <v>292</v>
      </c>
      <c r="BM81" s="35" t="s">
        <v>114</v>
      </c>
    </row>
    <row r="82" spans="1:80">
      <c r="A82" s="35" t="s">
        <v>982</v>
      </c>
      <c r="B82" s="235" t="s">
        <v>1103</v>
      </c>
      <c r="C82" s="383" t="s">
        <v>1009</v>
      </c>
      <c r="D82" s="383" t="s">
        <v>1115</v>
      </c>
      <c r="E82" s="11" t="s">
        <v>104</v>
      </c>
      <c r="G82" s="16">
        <v>18.7</v>
      </c>
      <c r="H82" s="16">
        <v>14.8</v>
      </c>
      <c r="K82" s="35" t="s">
        <v>990</v>
      </c>
      <c r="L82" s="35" t="s">
        <v>133</v>
      </c>
      <c r="M82" s="35" t="s">
        <v>142</v>
      </c>
      <c r="O82" s="35" t="s">
        <v>218</v>
      </c>
      <c r="P82" s="38" t="s">
        <v>207</v>
      </c>
      <c r="Q82" s="38" t="s">
        <v>106</v>
      </c>
      <c r="R82" s="35" t="s">
        <v>107</v>
      </c>
      <c r="T82" s="35" t="s">
        <v>107</v>
      </c>
      <c r="Y82" s="384">
        <v>8</v>
      </c>
      <c r="Z82" s="384">
        <v>0.5</v>
      </c>
      <c r="AA82" s="384">
        <v>1</v>
      </c>
      <c r="AB82" s="385">
        <v>2</v>
      </c>
      <c r="AC82" s="16">
        <v>9.9</v>
      </c>
      <c r="AE82" s="236">
        <v>35</v>
      </c>
      <c r="AG82" s="37" t="s">
        <v>207</v>
      </c>
      <c r="AH82" s="35" t="s">
        <v>109</v>
      </c>
      <c r="AI82" s="11">
        <v>2E-3</v>
      </c>
      <c r="AJ82" s="238">
        <v>0.1</v>
      </c>
      <c r="AK82" s="11" t="s">
        <v>109</v>
      </c>
      <c r="AL82" s="20" t="s">
        <v>114</v>
      </c>
      <c r="AM82" s="11" t="s">
        <v>101</v>
      </c>
      <c r="AN82" s="11" t="s">
        <v>207</v>
      </c>
      <c r="AO82" s="11" t="s">
        <v>208</v>
      </c>
      <c r="AS82" s="16" t="s">
        <v>1114</v>
      </c>
      <c r="AT82" s="11">
        <v>0.05</v>
      </c>
      <c r="AU82" s="35" t="s">
        <v>632</v>
      </c>
      <c r="AV82" s="238">
        <v>0.81</v>
      </c>
      <c r="AX82" s="241">
        <v>0.05</v>
      </c>
      <c r="AY82" s="11">
        <v>4.9000000000000002E-2</v>
      </c>
      <c r="BA82" s="237">
        <v>3</v>
      </c>
      <c r="BC82" s="35" t="s">
        <v>229</v>
      </c>
      <c r="BF82" s="237" t="s">
        <v>1073</v>
      </c>
      <c r="BL82" s="35" t="s">
        <v>292</v>
      </c>
      <c r="BM82" s="35" t="s">
        <v>114</v>
      </c>
    </row>
    <row r="83" spans="1:80">
      <c r="A83" s="35" t="s">
        <v>982</v>
      </c>
      <c r="B83" s="235" t="s">
        <v>1103</v>
      </c>
      <c r="C83" s="383" t="s">
        <v>1011</v>
      </c>
      <c r="D83" s="383" t="s">
        <v>1038</v>
      </c>
      <c r="E83" s="11" t="s">
        <v>104</v>
      </c>
      <c r="G83" s="16">
        <v>14.7</v>
      </c>
      <c r="H83" s="16">
        <v>13.4</v>
      </c>
      <c r="K83" s="35" t="s">
        <v>990</v>
      </c>
      <c r="L83" s="35" t="s">
        <v>133</v>
      </c>
      <c r="M83" s="35" t="s">
        <v>142</v>
      </c>
      <c r="O83" s="35" t="s">
        <v>218</v>
      </c>
      <c r="P83" s="38" t="s">
        <v>207</v>
      </c>
      <c r="Q83" s="38" t="s">
        <v>106</v>
      </c>
      <c r="R83" s="35" t="s">
        <v>107</v>
      </c>
      <c r="T83" s="35" t="s">
        <v>107</v>
      </c>
      <c r="Y83" s="384">
        <v>8.1</v>
      </c>
      <c r="Z83" s="384">
        <v>1.8</v>
      </c>
      <c r="AA83" s="384">
        <v>2.1</v>
      </c>
      <c r="AB83" s="385" t="s">
        <v>411</v>
      </c>
      <c r="AC83" s="16">
        <v>13.1</v>
      </c>
      <c r="AE83" s="236">
        <v>31</v>
      </c>
      <c r="AG83" s="37" t="s">
        <v>566</v>
      </c>
      <c r="AH83" s="35" t="s">
        <v>109</v>
      </c>
      <c r="AI83" s="11">
        <v>3.0000000000000001E-3</v>
      </c>
      <c r="AJ83" s="11">
        <v>0.02</v>
      </c>
      <c r="AK83" s="11" t="s">
        <v>109</v>
      </c>
      <c r="AL83" s="20" t="s">
        <v>114</v>
      </c>
      <c r="AM83" s="11" t="s">
        <v>101</v>
      </c>
      <c r="AN83" s="11" t="s">
        <v>207</v>
      </c>
      <c r="AO83" s="11" t="s">
        <v>208</v>
      </c>
      <c r="AS83" s="16" t="s">
        <v>1116</v>
      </c>
      <c r="AT83" s="11" t="s">
        <v>442</v>
      </c>
      <c r="AU83" s="35" t="s">
        <v>632</v>
      </c>
      <c r="AV83" s="238">
        <v>0.75</v>
      </c>
      <c r="AX83" s="11" t="s">
        <v>1076</v>
      </c>
      <c r="AY83" s="11">
        <v>7.4999999999999997E-2</v>
      </c>
      <c r="BA83" s="237">
        <v>4</v>
      </c>
      <c r="BC83" s="35" t="s">
        <v>246</v>
      </c>
      <c r="BF83" s="237" t="s">
        <v>296</v>
      </c>
      <c r="BL83" s="35" t="s">
        <v>292</v>
      </c>
      <c r="BM83" s="35" t="s">
        <v>114</v>
      </c>
      <c r="BN83" s="35" t="s">
        <v>103</v>
      </c>
      <c r="BP83" s="35" t="s">
        <v>103</v>
      </c>
      <c r="BQ83" s="35" t="s">
        <v>103</v>
      </c>
      <c r="BR83" s="35" t="s">
        <v>103</v>
      </c>
      <c r="BS83" s="35" t="s">
        <v>103</v>
      </c>
      <c r="BT83" s="35" t="s">
        <v>103</v>
      </c>
      <c r="BU83" s="35" t="s">
        <v>103</v>
      </c>
      <c r="BV83" s="35" t="s">
        <v>103</v>
      </c>
      <c r="BW83" s="35" t="s">
        <v>103</v>
      </c>
      <c r="BX83" s="35" t="s">
        <v>103</v>
      </c>
      <c r="CB83" s="35" t="s">
        <v>293</v>
      </c>
    </row>
    <row r="84" spans="1:80">
      <c r="A84" s="35" t="s">
        <v>982</v>
      </c>
      <c r="B84" s="235" t="s">
        <v>1103</v>
      </c>
      <c r="C84" s="383" t="s">
        <v>136</v>
      </c>
      <c r="D84" s="383" t="s">
        <v>212</v>
      </c>
      <c r="E84" s="11" t="s">
        <v>104</v>
      </c>
      <c r="G84" s="16">
        <v>10.199999999999999</v>
      </c>
      <c r="H84" s="16">
        <v>11.4</v>
      </c>
      <c r="K84" s="35" t="s">
        <v>990</v>
      </c>
      <c r="L84" s="35" t="s">
        <v>133</v>
      </c>
      <c r="M84" s="35" t="s">
        <v>142</v>
      </c>
      <c r="O84" s="35" t="s">
        <v>218</v>
      </c>
      <c r="P84" s="38" t="s">
        <v>207</v>
      </c>
      <c r="Q84" s="38" t="s">
        <v>106</v>
      </c>
      <c r="R84" s="35" t="s">
        <v>107</v>
      </c>
      <c r="T84" s="35" t="s">
        <v>107</v>
      </c>
      <c r="Y84" s="384">
        <v>8</v>
      </c>
      <c r="Z84" s="384">
        <v>2.7</v>
      </c>
      <c r="AA84" s="384">
        <v>2.2000000000000002</v>
      </c>
      <c r="AB84" s="385">
        <v>1</v>
      </c>
      <c r="AC84" s="16">
        <v>11.1</v>
      </c>
      <c r="AE84" s="236">
        <v>30</v>
      </c>
      <c r="AH84" s="35" t="s">
        <v>109</v>
      </c>
      <c r="AI84" s="11">
        <v>1E-3</v>
      </c>
      <c r="AJ84" s="11">
        <v>0.02</v>
      </c>
      <c r="AK84" s="11" t="s">
        <v>109</v>
      </c>
      <c r="AL84" s="20" t="s">
        <v>114</v>
      </c>
      <c r="AM84" s="11" t="s">
        <v>101</v>
      </c>
      <c r="AN84" s="11" t="s">
        <v>207</v>
      </c>
      <c r="AO84" s="11" t="s">
        <v>208</v>
      </c>
      <c r="AS84" s="16" t="s">
        <v>1117</v>
      </c>
      <c r="AT84" s="11" t="s">
        <v>442</v>
      </c>
      <c r="AU84" s="35" t="s">
        <v>632</v>
      </c>
      <c r="AV84" s="238">
        <v>0.85</v>
      </c>
      <c r="AX84" s="238">
        <v>0.1</v>
      </c>
      <c r="AY84" s="11" t="s">
        <v>1044</v>
      </c>
      <c r="BA84" s="237">
        <v>4</v>
      </c>
      <c r="BC84" s="35" t="s">
        <v>319</v>
      </c>
      <c r="BF84" s="237" t="s">
        <v>332</v>
      </c>
      <c r="BL84" s="35" t="s">
        <v>292</v>
      </c>
      <c r="BM84" s="35" t="s">
        <v>114</v>
      </c>
    </row>
    <row r="85" spans="1:80">
      <c r="A85" s="35" t="s">
        <v>982</v>
      </c>
      <c r="B85" s="235" t="s">
        <v>1103</v>
      </c>
      <c r="C85" s="383" t="s">
        <v>1014</v>
      </c>
      <c r="D85" s="383" t="s">
        <v>1006</v>
      </c>
      <c r="E85" s="11" t="s">
        <v>104</v>
      </c>
      <c r="G85" s="16">
        <v>4.5</v>
      </c>
      <c r="H85" s="16">
        <v>8.6999999999999993</v>
      </c>
      <c r="K85" s="35" t="s">
        <v>990</v>
      </c>
      <c r="L85" s="35" t="s">
        <v>133</v>
      </c>
      <c r="M85" s="35" t="s">
        <v>142</v>
      </c>
      <c r="O85" s="35" t="s">
        <v>218</v>
      </c>
      <c r="P85" s="38" t="s">
        <v>207</v>
      </c>
      <c r="Q85" s="38" t="s">
        <v>106</v>
      </c>
      <c r="R85" s="35" t="s">
        <v>107</v>
      </c>
      <c r="T85" s="35" t="s">
        <v>107</v>
      </c>
      <c r="Y85" s="384">
        <v>7.9</v>
      </c>
      <c r="Z85" s="384">
        <v>2.4</v>
      </c>
      <c r="AA85" s="384">
        <v>2</v>
      </c>
      <c r="AB85" s="385">
        <v>1</v>
      </c>
      <c r="AC85" s="16">
        <v>11.2</v>
      </c>
      <c r="AE85" s="236">
        <v>2</v>
      </c>
      <c r="AG85" s="37" t="s">
        <v>207</v>
      </c>
      <c r="AH85" s="35" t="s">
        <v>109</v>
      </c>
      <c r="AI85" s="11">
        <v>1E-3</v>
      </c>
      <c r="AJ85" s="11" t="s">
        <v>286</v>
      </c>
      <c r="AK85" s="11" t="s">
        <v>109</v>
      </c>
      <c r="AL85" s="20" t="s">
        <v>114</v>
      </c>
      <c r="AM85" s="11" t="s">
        <v>101</v>
      </c>
      <c r="AN85" s="11" t="s">
        <v>207</v>
      </c>
      <c r="AO85" s="11" t="s">
        <v>208</v>
      </c>
      <c r="AS85" s="16" t="s">
        <v>317</v>
      </c>
      <c r="AT85" s="11">
        <v>0.13</v>
      </c>
      <c r="AU85" s="35" t="s">
        <v>632</v>
      </c>
      <c r="AV85" s="238">
        <v>0.89</v>
      </c>
      <c r="AX85" s="11" t="s">
        <v>1050</v>
      </c>
      <c r="AY85" s="11" t="s">
        <v>282</v>
      </c>
      <c r="BA85" s="237">
        <v>4</v>
      </c>
      <c r="BC85" s="35" t="s">
        <v>246</v>
      </c>
      <c r="BF85" s="237" t="s">
        <v>296</v>
      </c>
      <c r="BL85" s="35" t="s">
        <v>292</v>
      </c>
      <c r="BM85" s="35" t="s">
        <v>114</v>
      </c>
    </row>
    <row r="86" spans="1:80">
      <c r="A86" s="35" t="s">
        <v>982</v>
      </c>
      <c r="B86" s="235" t="s">
        <v>1103</v>
      </c>
      <c r="C86" s="383" t="s">
        <v>1015</v>
      </c>
      <c r="D86" s="383" t="s">
        <v>1118</v>
      </c>
      <c r="E86" s="11" t="s">
        <v>187</v>
      </c>
      <c r="G86" s="16">
        <v>8.8000000000000007</v>
      </c>
      <c r="H86" s="16">
        <v>11.9</v>
      </c>
      <c r="K86" s="35" t="s">
        <v>1063</v>
      </c>
      <c r="L86" s="35" t="s">
        <v>133</v>
      </c>
      <c r="M86" s="35" t="s">
        <v>142</v>
      </c>
      <c r="O86" s="35" t="s">
        <v>218</v>
      </c>
      <c r="P86" s="38" t="s">
        <v>207</v>
      </c>
      <c r="Q86" s="38" t="s">
        <v>106</v>
      </c>
      <c r="R86" s="35" t="s">
        <v>107</v>
      </c>
      <c r="T86" s="35" t="s">
        <v>107</v>
      </c>
      <c r="Y86" s="384">
        <v>8</v>
      </c>
      <c r="Z86" s="384">
        <v>2.7</v>
      </c>
      <c r="AA86" s="384">
        <v>3.4</v>
      </c>
      <c r="AB86" s="385">
        <v>8</v>
      </c>
      <c r="AC86" s="16">
        <v>10.3</v>
      </c>
      <c r="AE86" s="236">
        <v>18</v>
      </c>
      <c r="AG86" s="37" t="s">
        <v>207</v>
      </c>
      <c r="AH86" s="35" t="s">
        <v>109</v>
      </c>
      <c r="AI86" s="11">
        <v>3.0000000000000001E-3</v>
      </c>
      <c r="AJ86" s="11">
        <v>0.09</v>
      </c>
      <c r="AK86" s="11" t="s">
        <v>109</v>
      </c>
      <c r="AL86" s="20" t="s">
        <v>114</v>
      </c>
      <c r="AM86" s="11" t="s">
        <v>101</v>
      </c>
      <c r="AN86" s="11" t="s">
        <v>207</v>
      </c>
      <c r="AO86" s="11" t="s">
        <v>208</v>
      </c>
      <c r="AS86" s="16" t="s">
        <v>350</v>
      </c>
      <c r="AT86" s="11" t="s">
        <v>442</v>
      </c>
      <c r="AU86" s="35" t="s">
        <v>632</v>
      </c>
      <c r="AV86" s="238">
        <v>0.68</v>
      </c>
      <c r="AX86" s="11" t="s">
        <v>1083</v>
      </c>
      <c r="AY86" s="11">
        <v>7.8E-2</v>
      </c>
      <c r="BA86" s="237">
        <v>4</v>
      </c>
      <c r="BC86" s="35" t="s">
        <v>232</v>
      </c>
      <c r="BF86" s="237" t="s">
        <v>1073</v>
      </c>
      <c r="BL86" s="35" t="s">
        <v>292</v>
      </c>
      <c r="BM86" s="35" t="s">
        <v>114</v>
      </c>
      <c r="BN86" s="35" t="s">
        <v>103</v>
      </c>
      <c r="BP86" s="35" t="s">
        <v>103</v>
      </c>
      <c r="BQ86" s="35" t="s">
        <v>103</v>
      </c>
      <c r="BR86" s="35" t="s">
        <v>103</v>
      </c>
      <c r="BS86" s="35" t="s">
        <v>103</v>
      </c>
      <c r="BT86" s="35" t="s">
        <v>103</v>
      </c>
      <c r="BU86" s="35" t="s">
        <v>103</v>
      </c>
      <c r="BV86" s="35" t="s">
        <v>103</v>
      </c>
      <c r="BW86" s="35" t="s">
        <v>103</v>
      </c>
      <c r="BX86" s="35" t="s">
        <v>103</v>
      </c>
      <c r="CB86" s="35" t="s">
        <v>293</v>
      </c>
    </row>
    <row r="87" spans="1:80">
      <c r="A87" s="35" t="s">
        <v>982</v>
      </c>
      <c r="B87" s="235" t="s">
        <v>1119</v>
      </c>
      <c r="C87" s="383" t="s">
        <v>984</v>
      </c>
      <c r="D87" s="383" t="s">
        <v>1080</v>
      </c>
      <c r="E87" s="11" t="s">
        <v>104</v>
      </c>
      <c r="G87" s="16">
        <v>23</v>
      </c>
      <c r="H87" s="16">
        <v>18.5</v>
      </c>
      <c r="K87" s="35" t="s">
        <v>990</v>
      </c>
      <c r="L87" s="35" t="s">
        <v>133</v>
      </c>
      <c r="M87" s="35" t="s">
        <v>142</v>
      </c>
      <c r="O87" s="35" t="s">
        <v>218</v>
      </c>
      <c r="P87" s="38" t="s">
        <v>573</v>
      </c>
      <c r="Q87" s="38" t="s">
        <v>106</v>
      </c>
      <c r="R87" s="35" t="s">
        <v>107</v>
      </c>
      <c r="T87" s="35" t="s">
        <v>107</v>
      </c>
      <c r="Y87" s="384">
        <v>8.1</v>
      </c>
      <c r="Z87" s="384" t="s">
        <v>317</v>
      </c>
      <c r="AA87" s="384">
        <v>1.8</v>
      </c>
      <c r="AB87" s="385" t="s">
        <v>248</v>
      </c>
      <c r="AC87" s="16" t="s">
        <v>254</v>
      </c>
      <c r="AE87" s="236">
        <v>38</v>
      </c>
      <c r="AG87" s="37" t="s">
        <v>207</v>
      </c>
      <c r="AH87" s="35" t="s">
        <v>109</v>
      </c>
      <c r="AI87" s="11">
        <v>2E-3</v>
      </c>
      <c r="AJ87" s="11">
        <v>0.04</v>
      </c>
      <c r="AK87" s="11" t="s">
        <v>109</v>
      </c>
      <c r="AL87" s="20" t="s">
        <v>114</v>
      </c>
      <c r="AM87" s="11">
        <v>0.16</v>
      </c>
      <c r="AN87" s="11" t="s">
        <v>107</v>
      </c>
      <c r="AO87" s="11" t="s">
        <v>208</v>
      </c>
      <c r="AS87" s="16" t="s">
        <v>317</v>
      </c>
      <c r="AT87" s="11">
        <v>0.04</v>
      </c>
      <c r="AU87" s="35" t="s">
        <v>632</v>
      </c>
      <c r="AV87" s="238">
        <v>0.83</v>
      </c>
      <c r="AX87" s="11" t="s">
        <v>1120</v>
      </c>
      <c r="AY87" s="11" t="s">
        <v>323</v>
      </c>
      <c r="BA87" s="237">
        <v>3</v>
      </c>
      <c r="BC87" s="35" t="s">
        <v>255</v>
      </c>
      <c r="BF87" s="37" t="s">
        <v>296</v>
      </c>
      <c r="BL87" s="35" t="s">
        <v>292</v>
      </c>
      <c r="BM87" s="35" t="s">
        <v>114</v>
      </c>
    </row>
    <row r="88" spans="1:80">
      <c r="A88" s="35" t="s">
        <v>982</v>
      </c>
      <c r="B88" s="235" t="s">
        <v>1119</v>
      </c>
      <c r="C88" s="383" t="s">
        <v>989</v>
      </c>
      <c r="D88" s="383" t="s">
        <v>1121</v>
      </c>
      <c r="E88" s="11" t="s">
        <v>104</v>
      </c>
      <c r="G88" s="16">
        <v>25.7</v>
      </c>
      <c r="H88" s="16">
        <v>17.899999999999999</v>
      </c>
      <c r="K88" s="35" t="s">
        <v>990</v>
      </c>
      <c r="L88" s="35" t="s">
        <v>133</v>
      </c>
      <c r="M88" s="35" t="s">
        <v>142</v>
      </c>
      <c r="O88" s="35" t="s">
        <v>218</v>
      </c>
      <c r="P88" s="38" t="s">
        <v>207</v>
      </c>
      <c r="Q88" s="38" t="s">
        <v>106</v>
      </c>
      <c r="R88" s="35" t="s">
        <v>107</v>
      </c>
      <c r="T88" s="35" t="s">
        <v>107</v>
      </c>
      <c r="Y88" s="384">
        <v>8.1999999999999993</v>
      </c>
      <c r="Z88" s="384" t="s">
        <v>267</v>
      </c>
      <c r="AA88" s="384">
        <v>1.8</v>
      </c>
      <c r="AB88" s="385">
        <v>1</v>
      </c>
      <c r="AC88" s="16" t="s">
        <v>327</v>
      </c>
      <c r="AE88" s="236">
        <v>10</v>
      </c>
      <c r="AG88" s="37" t="s">
        <v>207</v>
      </c>
      <c r="AH88" s="35" t="s">
        <v>109</v>
      </c>
      <c r="AI88" s="11">
        <v>2E-3</v>
      </c>
      <c r="AJ88" s="11" t="s">
        <v>286</v>
      </c>
      <c r="AK88" s="11" t="s">
        <v>109</v>
      </c>
      <c r="AL88" s="20" t="s">
        <v>114</v>
      </c>
      <c r="AM88" s="11">
        <v>0.16</v>
      </c>
      <c r="AN88" s="11" t="s">
        <v>207</v>
      </c>
      <c r="AO88" s="11" t="s">
        <v>208</v>
      </c>
      <c r="AS88" s="16" t="s">
        <v>340</v>
      </c>
      <c r="AT88" s="11" t="s">
        <v>575</v>
      </c>
      <c r="AU88" s="35" t="s">
        <v>632</v>
      </c>
      <c r="AV88" s="238">
        <v>0.68</v>
      </c>
      <c r="AX88" s="11" t="s">
        <v>1060</v>
      </c>
      <c r="AY88" s="11">
        <v>6.9000000000000006E-2</v>
      </c>
      <c r="BA88" s="237">
        <v>3</v>
      </c>
      <c r="BC88" s="35" t="s">
        <v>264</v>
      </c>
      <c r="BF88" s="37" t="s">
        <v>332</v>
      </c>
      <c r="BL88" s="35" t="s">
        <v>292</v>
      </c>
      <c r="BM88" s="35" t="s">
        <v>114</v>
      </c>
    </row>
    <row r="89" spans="1:80">
      <c r="A89" s="35" t="s">
        <v>982</v>
      </c>
      <c r="B89" s="235" t="s">
        <v>1119</v>
      </c>
      <c r="C89" s="383" t="s">
        <v>993</v>
      </c>
      <c r="D89" s="383" t="s">
        <v>1122</v>
      </c>
      <c r="E89" s="11" t="s">
        <v>99</v>
      </c>
      <c r="G89" s="16">
        <v>21.2</v>
      </c>
      <c r="H89" s="16">
        <v>19.899999999999999</v>
      </c>
      <c r="K89" s="35" t="s">
        <v>990</v>
      </c>
      <c r="L89" s="35" t="s">
        <v>133</v>
      </c>
      <c r="M89" s="35" t="s">
        <v>142</v>
      </c>
      <c r="O89" s="35" t="s">
        <v>218</v>
      </c>
      <c r="P89" s="38" t="s">
        <v>207</v>
      </c>
      <c r="Q89" s="38" t="s">
        <v>106</v>
      </c>
      <c r="R89" s="35" t="s">
        <v>107</v>
      </c>
      <c r="T89" s="35" t="s">
        <v>107</v>
      </c>
      <c r="Y89" s="384">
        <v>8.1</v>
      </c>
      <c r="Z89" s="384" t="s">
        <v>226</v>
      </c>
      <c r="AA89" s="384">
        <v>2.7</v>
      </c>
      <c r="AB89" s="385">
        <v>1</v>
      </c>
      <c r="AC89" s="16" t="s">
        <v>343</v>
      </c>
      <c r="AE89" s="236">
        <v>35</v>
      </c>
      <c r="AG89" s="37" t="s">
        <v>566</v>
      </c>
      <c r="AH89" s="35" t="s">
        <v>109</v>
      </c>
      <c r="AI89" s="11">
        <v>1E-3</v>
      </c>
      <c r="AJ89" s="11">
        <v>0.02</v>
      </c>
      <c r="AK89" s="11" t="s">
        <v>109</v>
      </c>
      <c r="AL89" s="20" t="s">
        <v>114</v>
      </c>
      <c r="AM89" s="11" t="s">
        <v>101</v>
      </c>
      <c r="AN89" s="11" t="s">
        <v>207</v>
      </c>
      <c r="AO89" s="11" t="s">
        <v>208</v>
      </c>
      <c r="AS89" s="16" t="s">
        <v>275</v>
      </c>
      <c r="AT89" s="11" t="s">
        <v>442</v>
      </c>
      <c r="AU89" s="35" t="s">
        <v>632</v>
      </c>
      <c r="AV89" s="238">
        <v>0.53</v>
      </c>
      <c r="AX89" s="11" t="s">
        <v>1056</v>
      </c>
      <c r="AY89" s="11">
        <v>5.1999999999999998E-2</v>
      </c>
      <c r="BA89" s="237">
        <v>3</v>
      </c>
      <c r="BC89" s="35" t="s">
        <v>229</v>
      </c>
      <c r="BF89" s="37" t="s">
        <v>332</v>
      </c>
      <c r="BL89" s="35" t="s">
        <v>292</v>
      </c>
      <c r="BM89" s="35" t="s">
        <v>114</v>
      </c>
      <c r="BN89" s="35" t="s">
        <v>103</v>
      </c>
      <c r="BP89" s="35" t="s">
        <v>103</v>
      </c>
      <c r="BQ89" s="35" t="s">
        <v>103</v>
      </c>
      <c r="BR89" s="35" t="s">
        <v>103</v>
      </c>
      <c r="BS89" s="35" t="s">
        <v>103</v>
      </c>
      <c r="BT89" s="35" t="s">
        <v>103</v>
      </c>
      <c r="BU89" s="35" t="s">
        <v>103</v>
      </c>
      <c r="BV89" s="35" t="s">
        <v>103</v>
      </c>
      <c r="BW89" s="35" t="s">
        <v>103</v>
      </c>
      <c r="BX89" s="35" t="s">
        <v>103</v>
      </c>
      <c r="CB89" s="35" t="s">
        <v>293</v>
      </c>
    </row>
    <row r="90" spans="1:80">
      <c r="A90" s="35" t="s">
        <v>982</v>
      </c>
      <c r="B90" s="235" t="s">
        <v>1119</v>
      </c>
      <c r="C90" s="383" t="s">
        <v>998</v>
      </c>
      <c r="D90" s="383" t="s">
        <v>210</v>
      </c>
      <c r="E90" s="11" t="s">
        <v>99</v>
      </c>
      <c r="G90" s="16">
        <v>28.3</v>
      </c>
      <c r="H90" s="16">
        <v>23</v>
      </c>
      <c r="K90" s="35" t="s">
        <v>990</v>
      </c>
      <c r="L90" s="35" t="s">
        <v>133</v>
      </c>
      <c r="M90" s="35" t="s">
        <v>142</v>
      </c>
      <c r="O90" s="35" t="s">
        <v>218</v>
      </c>
      <c r="P90" s="38" t="s">
        <v>207</v>
      </c>
      <c r="Q90" s="38" t="s">
        <v>106</v>
      </c>
      <c r="R90" s="35" t="s">
        <v>107</v>
      </c>
      <c r="T90" s="35" t="s">
        <v>107</v>
      </c>
      <c r="Y90" s="384">
        <v>8</v>
      </c>
      <c r="Z90" s="384" t="s">
        <v>317</v>
      </c>
      <c r="AA90" s="384">
        <v>1.1000000000000001</v>
      </c>
      <c r="AB90" s="385" t="s">
        <v>411</v>
      </c>
      <c r="AC90" s="16" t="s">
        <v>273</v>
      </c>
      <c r="AE90" s="236">
        <v>31</v>
      </c>
      <c r="AG90" s="37" t="s">
        <v>207</v>
      </c>
      <c r="AH90" s="35" t="s">
        <v>109</v>
      </c>
      <c r="AI90" s="11">
        <v>3.0000000000000001E-3</v>
      </c>
      <c r="AJ90" s="11">
        <v>0.02</v>
      </c>
      <c r="AK90" s="11" t="s">
        <v>109</v>
      </c>
      <c r="AL90" s="20" t="s">
        <v>114</v>
      </c>
      <c r="AM90" s="11" t="s">
        <v>101</v>
      </c>
      <c r="AN90" s="11" t="s">
        <v>207</v>
      </c>
      <c r="AO90" s="11" t="s">
        <v>208</v>
      </c>
      <c r="AS90" s="16" t="s">
        <v>1081</v>
      </c>
      <c r="AT90" s="11" t="s">
        <v>442</v>
      </c>
      <c r="AU90" s="35" t="s">
        <v>632</v>
      </c>
      <c r="AV90" s="238">
        <v>0.61</v>
      </c>
      <c r="AX90" s="238">
        <v>0.1</v>
      </c>
      <c r="AY90" s="11">
        <v>6.9000000000000006E-2</v>
      </c>
      <c r="BA90" s="237">
        <v>3</v>
      </c>
      <c r="BC90" s="35" t="s">
        <v>246</v>
      </c>
      <c r="BF90" s="37" t="s">
        <v>236</v>
      </c>
      <c r="BL90" s="35" t="s">
        <v>292</v>
      </c>
      <c r="BM90" s="35" t="s">
        <v>114</v>
      </c>
    </row>
    <row r="91" spans="1:80">
      <c r="A91" s="35" t="s">
        <v>982</v>
      </c>
      <c r="B91" s="235" t="s">
        <v>1119</v>
      </c>
      <c r="C91" s="383" t="s">
        <v>1001</v>
      </c>
      <c r="D91" s="383" t="s">
        <v>1123</v>
      </c>
      <c r="E91" s="11" t="s">
        <v>104</v>
      </c>
      <c r="G91" s="16">
        <v>32</v>
      </c>
      <c r="H91" s="16">
        <v>22.4</v>
      </c>
      <c r="K91" s="35" t="s">
        <v>990</v>
      </c>
      <c r="L91" s="35" t="s">
        <v>133</v>
      </c>
      <c r="M91" s="35" t="s">
        <v>142</v>
      </c>
      <c r="O91" s="35" t="s">
        <v>218</v>
      </c>
      <c r="P91" s="38" t="s">
        <v>207</v>
      </c>
      <c r="Q91" s="38" t="s">
        <v>106</v>
      </c>
      <c r="R91" s="35" t="s">
        <v>107</v>
      </c>
      <c r="T91" s="35" t="s">
        <v>107</v>
      </c>
      <c r="Y91" s="384">
        <v>7.9</v>
      </c>
      <c r="Z91" s="384" t="s">
        <v>267</v>
      </c>
      <c r="AA91" s="384">
        <v>1.6</v>
      </c>
      <c r="AB91" s="385">
        <v>1</v>
      </c>
      <c r="AC91" s="16" t="s">
        <v>327</v>
      </c>
      <c r="AE91" s="236">
        <v>130</v>
      </c>
      <c r="AH91" s="35" t="s">
        <v>109</v>
      </c>
      <c r="AI91" s="11">
        <v>1E-3</v>
      </c>
      <c r="AJ91" s="11">
        <v>0.03</v>
      </c>
      <c r="AK91" s="11" t="s">
        <v>109</v>
      </c>
      <c r="AL91" s="20" t="s">
        <v>114</v>
      </c>
      <c r="AM91" s="238">
        <v>0.2</v>
      </c>
      <c r="AN91" s="11" t="s">
        <v>207</v>
      </c>
      <c r="AO91" s="11" t="s">
        <v>208</v>
      </c>
      <c r="AS91" s="16" t="s">
        <v>1124</v>
      </c>
      <c r="AT91" s="11" t="s">
        <v>442</v>
      </c>
      <c r="AU91" s="35" t="s">
        <v>632</v>
      </c>
      <c r="AV91" s="238">
        <v>0.52</v>
      </c>
      <c r="AX91" s="11" t="s">
        <v>1070</v>
      </c>
      <c r="AY91" s="11">
        <v>5.8999999999999997E-2</v>
      </c>
      <c r="BA91" s="237">
        <v>3</v>
      </c>
      <c r="BC91" s="35" t="s">
        <v>229</v>
      </c>
      <c r="BF91" s="37" t="s">
        <v>236</v>
      </c>
      <c r="BL91" s="35" t="s">
        <v>292</v>
      </c>
      <c r="BM91" s="35" t="s">
        <v>114</v>
      </c>
    </row>
    <row r="92" spans="1:80">
      <c r="A92" s="35" t="s">
        <v>982</v>
      </c>
      <c r="B92" s="235" t="s">
        <v>1119</v>
      </c>
      <c r="C92" s="383" t="s">
        <v>1003</v>
      </c>
      <c r="D92" s="383" t="s">
        <v>1125</v>
      </c>
      <c r="E92" s="11" t="s">
        <v>104</v>
      </c>
      <c r="G92" s="16">
        <v>28.5</v>
      </c>
      <c r="H92" s="16">
        <v>23.9</v>
      </c>
      <c r="K92" s="35" t="s">
        <v>990</v>
      </c>
      <c r="L92" s="35" t="s">
        <v>133</v>
      </c>
      <c r="M92" s="35" t="s">
        <v>142</v>
      </c>
      <c r="O92" s="35" t="s">
        <v>218</v>
      </c>
      <c r="P92" s="38" t="s">
        <v>573</v>
      </c>
      <c r="Q92" s="38" t="s">
        <v>106</v>
      </c>
      <c r="R92" s="35" t="s">
        <v>107</v>
      </c>
      <c r="T92" s="35" t="s">
        <v>107</v>
      </c>
      <c r="Y92" s="384">
        <v>8.1</v>
      </c>
      <c r="Z92" s="384" t="s">
        <v>226</v>
      </c>
      <c r="AA92" s="384">
        <v>1.1000000000000001</v>
      </c>
      <c r="AB92" s="385">
        <v>1</v>
      </c>
      <c r="AC92" s="16" t="s">
        <v>343</v>
      </c>
      <c r="AE92" s="236">
        <v>110</v>
      </c>
      <c r="AG92" s="37" t="s">
        <v>207</v>
      </c>
      <c r="AH92" s="35" t="s">
        <v>109</v>
      </c>
      <c r="AI92" s="11">
        <v>2E-3</v>
      </c>
      <c r="AJ92" s="11">
        <v>0.04</v>
      </c>
      <c r="AK92" s="11" t="s">
        <v>109</v>
      </c>
      <c r="AL92" s="20" t="s">
        <v>114</v>
      </c>
      <c r="AM92" s="11" t="s">
        <v>101</v>
      </c>
      <c r="AN92" s="11" t="s">
        <v>107</v>
      </c>
      <c r="AO92" s="11" t="s">
        <v>208</v>
      </c>
      <c r="AS92" s="16" t="s">
        <v>1105</v>
      </c>
      <c r="AT92" s="11" t="s">
        <v>442</v>
      </c>
      <c r="AU92" s="35" t="s">
        <v>632</v>
      </c>
      <c r="AV92" s="238">
        <v>0.59</v>
      </c>
      <c r="AX92" s="11" t="s">
        <v>1126</v>
      </c>
      <c r="AY92" s="11" t="s">
        <v>1127</v>
      </c>
      <c r="BA92" s="237">
        <v>3</v>
      </c>
      <c r="BC92" s="35" t="s">
        <v>264</v>
      </c>
      <c r="BF92" s="37" t="s">
        <v>296</v>
      </c>
      <c r="BL92" s="35" t="s">
        <v>292</v>
      </c>
      <c r="BM92" s="35" t="s">
        <v>114</v>
      </c>
      <c r="BN92" s="35" t="s">
        <v>103</v>
      </c>
      <c r="BP92" s="35" t="s">
        <v>103</v>
      </c>
      <c r="BQ92" s="35" t="s">
        <v>103</v>
      </c>
      <c r="BR92" s="35" t="s">
        <v>103</v>
      </c>
      <c r="BS92" s="35" t="s">
        <v>103</v>
      </c>
      <c r="BT92" s="35" t="s">
        <v>103</v>
      </c>
      <c r="BU92" s="35" t="s">
        <v>103</v>
      </c>
      <c r="BV92" s="35" t="s">
        <v>103</v>
      </c>
      <c r="BW92" s="35" t="s">
        <v>103</v>
      </c>
      <c r="BX92" s="35" t="s">
        <v>103</v>
      </c>
      <c r="CB92" s="35" t="s">
        <v>293</v>
      </c>
    </row>
    <row r="93" spans="1:80">
      <c r="A93" s="35" t="s">
        <v>982</v>
      </c>
      <c r="B93" s="235" t="s">
        <v>1119</v>
      </c>
      <c r="C93" s="383" t="s">
        <v>1005</v>
      </c>
      <c r="D93" s="383" t="s">
        <v>1080</v>
      </c>
      <c r="E93" s="11" t="s">
        <v>1007</v>
      </c>
      <c r="G93" s="16">
        <v>21.2</v>
      </c>
      <c r="H93" s="16">
        <v>18.5</v>
      </c>
      <c r="K93" s="35" t="s">
        <v>990</v>
      </c>
      <c r="L93" s="35" t="s">
        <v>133</v>
      </c>
      <c r="M93" s="35" t="s">
        <v>142</v>
      </c>
      <c r="O93" s="35" t="s">
        <v>218</v>
      </c>
      <c r="P93" s="38" t="s">
        <v>207</v>
      </c>
      <c r="Q93" s="38" t="s">
        <v>106</v>
      </c>
      <c r="R93" s="35" t="s">
        <v>107</v>
      </c>
      <c r="T93" s="35" t="s">
        <v>107</v>
      </c>
      <c r="Y93" s="384">
        <v>8.1</v>
      </c>
      <c r="Z93" s="384" t="s">
        <v>230</v>
      </c>
      <c r="AA93" s="384">
        <v>2.3000000000000003</v>
      </c>
      <c r="AB93" s="385" t="s">
        <v>248</v>
      </c>
      <c r="AC93" s="16" t="s">
        <v>273</v>
      </c>
      <c r="AE93" s="236">
        <v>16</v>
      </c>
      <c r="AG93" s="37" t="s">
        <v>207</v>
      </c>
      <c r="AH93" s="35" t="s">
        <v>109</v>
      </c>
      <c r="AI93" s="11">
        <v>2E-3</v>
      </c>
      <c r="AJ93" s="11">
        <v>0.02</v>
      </c>
      <c r="AK93" s="11" t="s">
        <v>109</v>
      </c>
      <c r="AL93" s="20" t="s">
        <v>114</v>
      </c>
      <c r="AM93" s="238">
        <v>0.2</v>
      </c>
      <c r="AN93" s="11" t="s">
        <v>207</v>
      </c>
      <c r="AO93" s="11" t="s">
        <v>208</v>
      </c>
      <c r="AS93" s="16" t="s">
        <v>1117</v>
      </c>
      <c r="AT93" s="11" t="s">
        <v>442</v>
      </c>
      <c r="AU93" s="35" t="s">
        <v>632</v>
      </c>
      <c r="AV93" s="238">
        <v>0.73</v>
      </c>
      <c r="AX93" s="11" t="s">
        <v>1069</v>
      </c>
      <c r="AY93" s="11">
        <v>8.5000000000000006E-2</v>
      </c>
      <c r="BA93" s="237">
        <v>3</v>
      </c>
      <c r="BC93" s="35" t="s">
        <v>229</v>
      </c>
      <c r="BF93" s="37" t="s">
        <v>236</v>
      </c>
      <c r="BL93" s="35" t="s">
        <v>292</v>
      </c>
      <c r="BM93" s="35" t="s">
        <v>114</v>
      </c>
    </row>
    <row r="94" spans="1:80">
      <c r="A94" s="35" t="s">
        <v>982</v>
      </c>
      <c r="B94" s="235" t="s">
        <v>1119</v>
      </c>
      <c r="C94" s="383" t="s">
        <v>1009</v>
      </c>
      <c r="D94" s="383" t="s">
        <v>1077</v>
      </c>
      <c r="E94" s="11" t="s">
        <v>104</v>
      </c>
      <c r="G94" s="16">
        <v>24.1</v>
      </c>
      <c r="H94" s="16">
        <v>17.8</v>
      </c>
      <c r="K94" s="35" t="s">
        <v>990</v>
      </c>
      <c r="L94" s="35" t="s">
        <v>133</v>
      </c>
      <c r="M94" s="35" t="s">
        <v>142</v>
      </c>
      <c r="O94" s="35" t="s">
        <v>218</v>
      </c>
      <c r="P94" s="38" t="s">
        <v>207</v>
      </c>
      <c r="Q94" s="38" t="s">
        <v>106</v>
      </c>
      <c r="R94" s="35" t="s">
        <v>107</v>
      </c>
      <c r="T94" s="35" t="s">
        <v>107</v>
      </c>
      <c r="Y94" s="384">
        <v>7.9</v>
      </c>
      <c r="Z94" s="384" t="s">
        <v>267</v>
      </c>
      <c r="AA94" s="384">
        <v>2.6</v>
      </c>
      <c r="AB94" s="385" t="s">
        <v>411</v>
      </c>
      <c r="AC94" s="16" t="s">
        <v>329</v>
      </c>
      <c r="AE94" s="236">
        <v>17</v>
      </c>
      <c r="AG94" s="37" t="s">
        <v>207</v>
      </c>
      <c r="AH94" s="35" t="s">
        <v>109</v>
      </c>
      <c r="AI94" s="11">
        <v>2E-3</v>
      </c>
      <c r="AJ94" s="11">
        <v>0.02</v>
      </c>
      <c r="AK94" s="11" t="s">
        <v>109</v>
      </c>
      <c r="AL94" s="20" t="s">
        <v>114</v>
      </c>
      <c r="AM94" s="11">
        <v>0.15</v>
      </c>
      <c r="AN94" s="11" t="s">
        <v>207</v>
      </c>
      <c r="AO94" s="11" t="s">
        <v>208</v>
      </c>
      <c r="AS94" s="16" t="s">
        <v>1128</v>
      </c>
      <c r="AT94" s="11">
        <v>7.0000000000000007E-2</v>
      </c>
      <c r="AU94" s="35" t="s">
        <v>632</v>
      </c>
      <c r="AV94" s="238">
        <v>0.87</v>
      </c>
      <c r="AX94" s="11" t="s">
        <v>1070</v>
      </c>
      <c r="AY94" s="11">
        <v>6.5000000000000002E-2</v>
      </c>
      <c r="BA94" s="237">
        <v>3</v>
      </c>
      <c r="BC94" s="35" t="s">
        <v>229</v>
      </c>
      <c r="BF94" s="237">
        <v>18</v>
      </c>
      <c r="BL94" s="35" t="s">
        <v>292</v>
      </c>
      <c r="BM94" s="35" t="s">
        <v>114</v>
      </c>
    </row>
    <row r="95" spans="1:80">
      <c r="A95" s="35" t="s">
        <v>982</v>
      </c>
      <c r="B95" s="235" t="s">
        <v>1119</v>
      </c>
      <c r="C95" s="383" t="s">
        <v>1011</v>
      </c>
      <c r="D95" s="383" t="s">
        <v>1094</v>
      </c>
      <c r="E95" s="11" t="s">
        <v>104</v>
      </c>
      <c r="G95" s="16">
        <v>13.8</v>
      </c>
      <c r="H95" s="16">
        <v>15.4</v>
      </c>
      <c r="K95" s="35" t="s">
        <v>990</v>
      </c>
      <c r="L95" s="35" t="s">
        <v>133</v>
      </c>
      <c r="M95" s="35" t="s">
        <v>142</v>
      </c>
      <c r="O95" s="35" t="s">
        <v>218</v>
      </c>
      <c r="P95" s="38" t="s">
        <v>207</v>
      </c>
      <c r="Q95" s="38" t="s">
        <v>106</v>
      </c>
      <c r="R95" s="35" t="s">
        <v>107</v>
      </c>
      <c r="T95" s="35" t="s">
        <v>107</v>
      </c>
      <c r="Y95" s="384">
        <v>8.1999999999999993</v>
      </c>
      <c r="Z95" s="384" t="s">
        <v>317</v>
      </c>
      <c r="AA95" s="384">
        <v>1.7000000000000002</v>
      </c>
      <c r="AB95" s="385">
        <v>1</v>
      </c>
      <c r="AC95" s="16" t="s">
        <v>237</v>
      </c>
      <c r="AE95" s="236">
        <v>16</v>
      </c>
      <c r="AG95" s="37" t="s">
        <v>566</v>
      </c>
      <c r="AH95" s="35" t="s">
        <v>109</v>
      </c>
      <c r="AI95" s="11" t="s">
        <v>1129</v>
      </c>
      <c r="AJ95" s="11">
        <v>0.02</v>
      </c>
      <c r="AK95" s="11" t="s">
        <v>109</v>
      </c>
      <c r="AL95" s="20" t="s">
        <v>114</v>
      </c>
      <c r="AM95" s="11">
        <v>0.08</v>
      </c>
      <c r="AN95" s="11" t="s">
        <v>207</v>
      </c>
      <c r="AO95" s="11" t="s">
        <v>208</v>
      </c>
      <c r="AS95" s="16" t="s">
        <v>275</v>
      </c>
      <c r="AT95" s="11" t="s">
        <v>442</v>
      </c>
      <c r="AU95" s="35" t="s">
        <v>632</v>
      </c>
      <c r="AV95" s="238">
        <v>0.79</v>
      </c>
      <c r="AX95" s="11" t="s">
        <v>1120</v>
      </c>
      <c r="AY95" s="11">
        <v>6.2E-2</v>
      </c>
      <c r="BA95" s="237">
        <v>3</v>
      </c>
      <c r="BC95" s="35" t="s">
        <v>229</v>
      </c>
      <c r="BF95" s="37" t="s">
        <v>288</v>
      </c>
      <c r="BL95" s="35" t="s">
        <v>292</v>
      </c>
      <c r="BM95" s="35" t="s">
        <v>114</v>
      </c>
      <c r="BN95" s="35" t="s">
        <v>103</v>
      </c>
      <c r="BP95" s="35" t="s">
        <v>103</v>
      </c>
      <c r="BQ95" s="35" t="s">
        <v>103</v>
      </c>
      <c r="BR95" s="35" t="s">
        <v>103</v>
      </c>
      <c r="BS95" s="35" t="s">
        <v>103</v>
      </c>
      <c r="BT95" s="35" t="s">
        <v>103</v>
      </c>
      <c r="BU95" s="35" t="s">
        <v>103</v>
      </c>
      <c r="BV95" s="35" t="s">
        <v>103</v>
      </c>
      <c r="BW95" s="35" t="s">
        <v>103</v>
      </c>
      <c r="BX95" s="35" t="s">
        <v>103</v>
      </c>
      <c r="CB95" s="35" t="s">
        <v>293</v>
      </c>
    </row>
    <row r="96" spans="1:80">
      <c r="A96" s="35" t="s">
        <v>982</v>
      </c>
      <c r="B96" s="235" t="s">
        <v>1119</v>
      </c>
      <c r="C96" s="383" t="s">
        <v>136</v>
      </c>
      <c r="D96" s="383" t="s">
        <v>210</v>
      </c>
      <c r="E96" s="11" t="s">
        <v>104</v>
      </c>
      <c r="G96" s="16">
        <v>10.7</v>
      </c>
      <c r="H96" s="16">
        <v>14.1</v>
      </c>
      <c r="K96" s="35" t="s">
        <v>990</v>
      </c>
      <c r="L96" s="35" t="s">
        <v>133</v>
      </c>
      <c r="M96" s="35" t="s">
        <v>142</v>
      </c>
      <c r="O96" s="35" t="s">
        <v>218</v>
      </c>
      <c r="P96" s="38" t="s">
        <v>207</v>
      </c>
      <c r="Q96" s="38" t="s">
        <v>106</v>
      </c>
      <c r="R96" s="35" t="s">
        <v>107</v>
      </c>
      <c r="T96" s="35" t="s">
        <v>107</v>
      </c>
      <c r="Y96" s="384">
        <v>8</v>
      </c>
      <c r="Z96" s="384" t="s">
        <v>258</v>
      </c>
      <c r="AA96" s="384">
        <v>2</v>
      </c>
      <c r="AB96" s="385">
        <v>1</v>
      </c>
      <c r="AC96" s="16" t="s">
        <v>249</v>
      </c>
      <c r="AE96" s="236">
        <v>19</v>
      </c>
      <c r="AH96" s="35" t="s">
        <v>109</v>
      </c>
      <c r="AI96" s="11">
        <v>2E-3</v>
      </c>
      <c r="AJ96" s="11" t="s">
        <v>286</v>
      </c>
      <c r="AK96" s="11" t="s">
        <v>109</v>
      </c>
      <c r="AL96" s="20" t="s">
        <v>114</v>
      </c>
      <c r="AM96" s="11">
        <v>0.08</v>
      </c>
      <c r="AN96" s="11" t="s">
        <v>207</v>
      </c>
      <c r="AO96" s="11" t="s">
        <v>208</v>
      </c>
      <c r="AS96" s="19">
        <v>0.9</v>
      </c>
      <c r="AT96" s="11" t="s">
        <v>442</v>
      </c>
      <c r="AU96" s="35" t="s">
        <v>632</v>
      </c>
      <c r="AV96" s="238">
        <v>0.88</v>
      </c>
      <c r="AX96" s="238">
        <v>0.1</v>
      </c>
      <c r="AY96" s="238">
        <v>0.1</v>
      </c>
      <c r="BA96" s="237">
        <v>3</v>
      </c>
      <c r="BC96" s="35" t="s">
        <v>264</v>
      </c>
      <c r="BF96" s="37" t="s">
        <v>236</v>
      </c>
      <c r="BL96" s="35" t="s">
        <v>292</v>
      </c>
      <c r="BM96" s="35" t="s">
        <v>114</v>
      </c>
    </row>
    <row r="97" spans="1:80">
      <c r="A97" s="35" t="s">
        <v>982</v>
      </c>
      <c r="B97" s="235" t="s">
        <v>1119</v>
      </c>
      <c r="C97" s="383" t="s">
        <v>1014</v>
      </c>
      <c r="D97" s="383" t="s">
        <v>98</v>
      </c>
      <c r="E97" s="11" t="s">
        <v>104</v>
      </c>
      <c r="G97" s="16">
        <v>4</v>
      </c>
      <c r="H97" s="16">
        <v>10</v>
      </c>
      <c r="K97" s="35" t="s">
        <v>990</v>
      </c>
      <c r="L97" s="35" t="s">
        <v>133</v>
      </c>
      <c r="M97" s="35" t="s">
        <v>142</v>
      </c>
      <c r="O97" s="35" t="s">
        <v>218</v>
      </c>
      <c r="P97" s="38" t="s">
        <v>207</v>
      </c>
      <c r="Q97" s="38" t="s">
        <v>106</v>
      </c>
      <c r="R97" s="35" t="s">
        <v>107</v>
      </c>
      <c r="T97" s="35" t="s">
        <v>107</v>
      </c>
      <c r="Y97" s="384">
        <v>7.9</v>
      </c>
      <c r="Z97" s="384" t="s">
        <v>317</v>
      </c>
      <c r="AA97" s="384">
        <v>1.6</v>
      </c>
      <c r="AB97" s="385" t="s">
        <v>411</v>
      </c>
      <c r="AC97" s="16" t="s">
        <v>240</v>
      </c>
      <c r="AE97" s="236">
        <v>18</v>
      </c>
      <c r="AG97" s="37" t="s">
        <v>207</v>
      </c>
      <c r="AH97" s="35" t="s">
        <v>109</v>
      </c>
      <c r="AI97" s="11">
        <v>2E-3</v>
      </c>
      <c r="AJ97" s="11" t="s">
        <v>286</v>
      </c>
      <c r="AK97" s="11" t="s">
        <v>109</v>
      </c>
      <c r="AL97" s="20" t="s">
        <v>114</v>
      </c>
      <c r="AM97" s="11" t="s">
        <v>341</v>
      </c>
      <c r="AN97" s="11" t="s">
        <v>207</v>
      </c>
      <c r="AO97" s="11" t="s">
        <v>208</v>
      </c>
      <c r="AS97" s="16">
        <v>1</v>
      </c>
      <c r="AT97" s="11">
        <v>0.09</v>
      </c>
      <c r="AU97" s="35" t="s">
        <v>632</v>
      </c>
      <c r="AV97" s="238">
        <v>0.83</v>
      </c>
      <c r="AX97" s="241">
        <v>0.09</v>
      </c>
      <c r="AY97" s="238">
        <v>0.1</v>
      </c>
      <c r="BA97" s="237">
        <v>3</v>
      </c>
      <c r="BC97" s="35" t="s">
        <v>229</v>
      </c>
      <c r="BF97" s="37" t="s">
        <v>236</v>
      </c>
      <c r="BL97" s="35" t="s">
        <v>292</v>
      </c>
      <c r="BM97" s="35" t="s">
        <v>114</v>
      </c>
    </row>
    <row r="98" spans="1:80">
      <c r="A98" s="35" t="s">
        <v>982</v>
      </c>
      <c r="B98" s="235" t="s">
        <v>1119</v>
      </c>
      <c r="C98" s="383" t="s">
        <v>1015</v>
      </c>
      <c r="D98" s="383" t="s">
        <v>1109</v>
      </c>
      <c r="E98" s="11" t="s">
        <v>187</v>
      </c>
      <c r="G98" s="16">
        <v>11.4</v>
      </c>
      <c r="H98" s="16">
        <v>13.4</v>
      </c>
      <c r="K98" s="35" t="s">
        <v>990</v>
      </c>
      <c r="L98" s="35" t="s">
        <v>133</v>
      </c>
      <c r="M98" s="35" t="s">
        <v>142</v>
      </c>
      <c r="O98" s="35" t="s">
        <v>218</v>
      </c>
      <c r="P98" s="38" t="s">
        <v>207</v>
      </c>
      <c r="Q98" s="38" t="s">
        <v>106</v>
      </c>
      <c r="R98" s="35" t="s">
        <v>107</v>
      </c>
      <c r="T98" s="35" t="s">
        <v>107</v>
      </c>
      <c r="Y98" s="384">
        <v>7.9</v>
      </c>
      <c r="Z98" s="384" t="s">
        <v>219</v>
      </c>
      <c r="AA98" s="384">
        <v>2.3000000000000003</v>
      </c>
      <c r="AB98" s="385">
        <v>4</v>
      </c>
      <c r="AC98" s="16" t="s">
        <v>233</v>
      </c>
      <c r="AE98" s="236">
        <v>39</v>
      </c>
      <c r="AG98" s="37" t="s">
        <v>207</v>
      </c>
      <c r="AH98" s="35" t="s">
        <v>109</v>
      </c>
      <c r="AI98" s="11">
        <v>3.0000000000000001E-3</v>
      </c>
      <c r="AJ98" s="11">
        <v>0.04</v>
      </c>
      <c r="AK98" s="11" t="s">
        <v>109</v>
      </c>
      <c r="AL98" s="20" t="s">
        <v>114</v>
      </c>
      <c r="AM98" s="11" t="s">
        <v>101</v>
      </c>
      <c r="AN98" s="11" t="s">
        <v>207</v>
      </c>
      <c r="AO98" s="11" t="s">
        <v>208</v>
      </c>
      <c r="AS98" s="16" t="s">
        <v>226</v>
      </c>
      <c r="AT98" s="11" t="s">
        <v>442</v>
      </c>
      <c r="AU98" s="35" t="s">
        <v>632</v>
      </c>
      <c r="AV98" s="238">
        <v>0.75</v>
      </c>
      <c r="AX98" s="11" t="s">
        <v>271</v>
      </c>
      <c r="AY98" s="11">
        <v>9.0999999999999998E-2</v>
      </c>
      <c r="BA98" s="237">
        <v>3</v>
      </c>
      <c r="BC98" s="35" t="s">
        <v>232</v>
      </c>
      <c r="BF98" s="37" t="s">
        <v>296</v>
      </c>
      <c r="BL98" s="35" t="s">
        <v>292</v>
      </c>
      <c r="BM98" s="35" t="s">
        <v>114</v>
      </c>
      <c r="BN98" s="35" t="s">
        <v>103</v>
      </c>
      <c r="BP98" s="35" t="s">
        <v>103</v>
      </c>
      <c r="BQ98" s="35" t="s">
        <v>103</v>
      </c>
      <c r="BR98" s="35" t="s">
        <v>103</v>
      </c>
      <c r="BS98" s="35" t="s">
        <v>103</v>
      </c>
      <c r="BT98" s="35" t="s">
        <v>103</v>
      </c>
      <c r="BU98" s="35" t="s">
        <v>103</v>
      </c>
      <c r="BV98" s="35" t="s">
        <v>103</v>
      </c>
      <c r="BW98" s="35" t="s">
        <v>103</v>
      </c>
      <c r="BX98" s="35" t="s">
        <v>103</v>
      </c>
      <c r="CB98" s="35" t="s">
        <v>293</v>
      </c>
    </row>
    <row r="99" spans="1:80">
      <c r="A99" s="35" t="s">
        <v>982</v>
      </c>
      <c r="B99" s="235" t="s">
        <v>1130</v>
      </c>
      <c r="C99" s="383" t="s">
        <v>984</v>
      </c>
      <c r="D99" s="383" t="s">
        <v>1131</v>
      </c>
      <c r="E99" s="11" t="s">
        <v>104</v>
      </c>
      <c r="G99" s="16">
        <v>19.399999999999999</v>
      </c>
      <c r="H99" s="16">
        <v>17.8</v>
      </c>
      <c r="K99" s="35" t="s">
        <v>990</v>
      </c>
      <c r="L99" s="35" t="s">
        <v>133</v>
      </c>
      <c r="M99" s="35" t="s">
        <v>142</v>
      </c>
      <c r="O99" s="35" t="s">
        <v>218</v>
      </c>
      <c r="P99" s="38" t="s">
        <v>207</v>
      </c>
      <c r="Q99" s="38" t="s">
        <v>106</v>
      </c>
      <c r="R99" s="35" t="s">
        <v>107</v>
      </c>
      <c r="T99" s="35" t="s">
        <v>107</v>
      </c>
      <c r="Y99" s="384">
        <v>7.3</v>
      </c>
      <c r="Z99" s="384">
        <v>1.9</v>
      </c>
      <c r="AA99" s="384">
        <v>3.8</v>
      </c>
      <c r="AB99" s="385" t="s">
        <v>248</v>
      </c>
      <c r="AC99" s="16">
        <v>9.4</v>
      </c>
      <c r="AE99" s="236">
        <v>26</v>
      </c>
      <c r="AG99" s="37" t="s">
        <v>207</v>
      </c>
      <c r="AH99" s="35" t="s">
        <v>109</v>
      </c>
      <c r="AI99" s="11">
        <v>1.6E-2</v>
      </c>
      <c r="AJ99" s="11">
        <v>0.13</v>
      </c>
      <c r="AK99" s="11">
        <v>0.02</v>
      </c>
      <c r="AL99" s="20" t="s">
        <v>114</v>
      </c>
      <c r="AM99" s="11">
        <v>0.12</v>
      </c>
      <c r="AN99" s="11" t="s">
        <v>207</v>
      </c>
      <c r="AO99" s="11" t="s">
        <v>208</v>
      </c>
      <c r="AS99" s="16" t="s">
        <v>309</v>
      </c>
      <c r="AT99" s="238">
        <v>0.1</v>
      </c>
      <c r="AU99" s="35" t="s">
        <v>632</v>
      </c>
      <c r="AV99" s="11">
        <v>2.9</v>
      </c>
      <c r="AX99" s="35" t="s">
        <v>267</v>
      </c>
      <c r="AY99" s="11" t="s">
        <v>336</v>
      </c>
      <c r="BA99" s="237" t="s">
        <v>1132</v>
      </c>
      <c r="BC99" s="35" t="s">
        <v>238</v>
      </c>
      <c r="BF99" s="237">
        <v>38</v>
      </c>
      <c r="BL99" s="35" t="s">
        <v>292</v>
      </c>
      <c r="BM99" s="35" t="s">
        <v>114</v>
      </c>
    </row>
    <row r="100" spans="1:80">
      <c r="A100" s="35" t="s">
        <v>982</v>
      </c>
      <c r="B100" s="235" t="s">
        <v>1130</v>
      </c>
      <c r="C100" s="383" t="s">
        <v>989</v>
      </c>
      <c r="D100" s="383" t="s">
        <v>1133</v>
      </c>
      <c r="E100" s="11" t="s">
        <v>104</v>
      </c>
      <c r="G100" s="16">
        <v>26.3</v>
      </c>
      <c r="H100" s="16">
        <v>20.3</v>
      </c>
      <c r="K100" s="35" t="s">
        <v>990</v>
      </c>
      <c r="L100" s="35" t="s">
        <v>133</v>
      </c>
      <c r="M100" s="35" t="s">
        <v>142</v>
      </c>
      <c r="O100" s="35" t="s">
        <v>218</v>
      </c>
      <c r="P100" s="38" t="s">
        <v>207</v>
      </c>
      <c r="Q100" s="38" t="s">
        <v>106</v>
      </c>
      <c r="R100" s="35" t="s">
        <v>107</v>
      </c>
      <c r="T100" s="35" t="s">
        <v>107</v>
      </c>
      <c r="Y100" s="384">
        <v>8.3000000000000007</v>
      </c>
      <c r="Z100" s="384">
        <v>1.6</v>
      </c>
      <c r="AA100" s="384">
        <v>2.4</v>
      </c>
      <c r="AB100" s="385">
        <v>3</v>
      </c>
      <c r="AC100" s="16">
        <v>11.2</v>
      </c>
      <c r="AE100" s="236">
        <v>1</v>
      </c>
      <c r="AG100" s="37" t="s">
        <v>207</v>
      </c>
      <c r="AH100" s="35" t="s">
        <v>109</v>
      </c>
      <c r="AI100" s="11">
        <v>2E-3</v>
      </c>
      <c r="AJ100" s="11">
        <v>0.04</v>
      </c>
      <c r="AK100" s="11" t="s">
        <v>109</v>
      </c>
      <c r="AL100" s="20" t="s">
        <v>114</v>
      </c>
      <c r="AM100" s="11" t="s">
        <v>101</v>
      </c>
      <c r="AN100" s="11" t="s">
        <v>207</v>
      </c>
      <c r="AO100" s="11" t="s">
        <v>208</v>
      </c>
      <c r="AS100" s="16">
        <v>1</v>
      </c>
      <c r="AT100" s="11">
        <v>7.0000000000000007E-2</v>
      </c>
      <c r="AU100" s="35" t="s">
        <v>632</v>
      </c>
      <c r="AV100" s="11">
        <v>0.93</v>
      </c>
      <c r="AX100" s="35" t="s">
        <v>1120</v>
      </c>
      <c r="AY100" s="238">
        <v>0.1</v>
      </c>
      <c r="BA100" s="237">
        <v>6</v>
      </c>
      <c r="BC100" s="35" t="s">
        <v>443</v>
      </c>
      <c r="BF100" s="237" t="s">
        <v>296</v>
      </c>
      <c r="BL100" s="35" t="s">
        <v>292</v>
      </c>
      <c r="BM100" s="35" t="s">
        <v>114</v>
      </c>
    </row>
    <row r="101" spans="1:80">
      <c r="A101" s="35" t="s">
        <v>982</v>
      </c>
      <c r="B101" s="235" t="s">
        <v>1130</v>
      </c>
      <c r="C101" s="383" t="s">
        <v>993</v>
      </c>
      <c r="D101" s="383" t="s">
        <v>1134</v>
      </c>
      <c r="E101" s="11" t="s">
        <v>99</v>
      </c>
      <c r="G101" s="16">
        <v>24</v>
      </c>
      <c r="H101" s="16">
        <v>20.399999999999999</v>
      </c>
      <c r="K101" s="35" t="s">
        <v>990</v>
      </c>
      <c r="L101" s="35" t="s">
        <v>133</v>
      </c>
      <c r="M101" s="35" t="s">
        <v>142</v>
      </c>
      <c r="O101" s="35" t="s">
        <v>218</v>
      </c>
      <c r="P101" s="38" t="s">
        <v>573</v>
      </c>
      <c r="Q101" s="38" t="s">
        <v>106</v>
      </c>
      <c r="R101" s="35" t="s">
        <v>107</v>
      </c>
      <c r="T101" s="35" t="s">
        <v>107</v>
      </c>
      <c r="Y101" s="384">
        <v>7.5</v>
      </c>
      <c r="Z101" s="384">
        <v>1.3</v>
      </c>
      <c r="AA101" s="384">
        <v>2.8</v>
      </c>
      <c r="AB101" s="385">
        <v>1</v>
      </c>
      <c r="AC101" s="16">
        <v>9.6999999999999993</v>
      </c>
      <c r="AE101" s="236">
        <v>60</v>
      </c>
      <c r="AG101" s="37" t="s">
        <v>566</v>
      </c>
      <c r="AH101" s="35" t="s">
        <v>109</v>
      </c>
      <c r="AI101" s="11">
        <v>1.2999999999999999E-2</v>
      </c>
      <c r="AJ101" s="11">
        <v>0.1</v>
      </c>
      <c r="AK101" s="11">
        <v>0.01</v>
      </c>
      <c r="AL101" s="20" t="s">
        <v>114</v>
      </c>
      <c r="AM101" s="11">
        <v>0.15</v>
      </c>
      <c r="AN101" s="11" t="s">
        <v>107</v>
      </c>
      <c r="AO101" s="11" t="s">
        <v>208</v>
      </c>
      <c r="AS101" s="16" t="s">
        <v>330</v>
      </c>
      <c r="AT101" s="11" t="s">
        <v>442</v>
      </c>
      <c r="AU101" s="35" t="s">
        <v>632</v>
      </c>
      <c r="AV101" s="11">
        <v>2.5</v>
      </c>
      <c r="AX101" s="35" t="s">
        <v>260</v>
      </c>
      <c r="AY101" s="11" t="s">
        <v>294</v>
      </c>
      <c r="BA101" s="237" t="s">
        <v>1135</v>
      </c>
      <c r="BC101" s="35" t="s">
        <v>319</v>
      </c>
      <c r="BF101" s="237" t="s">
        <v>1136</v>
      </c>
      <c r="BL101" s="35" t="s">
        <v>292</v>
      </c>
      <c r="BM101" s="35" t="s">
        <v>114</v>
      </c>
      <c r="BN101" s="35" t="s">
        <v>103</v>
      </c>
      <c r="BP101" s="35" t="s">
        <v>103</v>
      </c>
      <c r="BQ101" s="35" t="s">
        <v>103</v>
      </c>
      <c r="BR101" s="35" t="s">
        <v>103</v>
      </c>
      <c r="BS101" s="35" t="s">
        <v>103</v>
      </c>
      <c r="BT101" s="35" t="s">
        <v>103</v>
      </c>
      <c r="BU101" s="35" t="s">
        <v>103</v>
      </c>
      <c r="BV101" s="35" t="s">
        <v>103</v>
      </c>
      <c r="BW101" s="35" t="s">
        <v>103</v>
      </c>
      <c r="BX101" s="35" t="s">
        <v>103</v>
      </c>
      <c r="CB101" s="35" t="s">
        <v>293</v>
      </c>
    </row>
    <row r="102" spans="1:80">
      <c r="A102" s="35" t="s">
        <v>982</v>
      </c>
      <c r="B102" s="235" t="s">
        <v>1130</v>
      </c>
      <c r="C102" s="383" t="s">
        <v>998</v>
      </c>
      <c r="D102" s="383" t="s">
        <v>1137</v>
      </c>
      <c r="E102" s="11" t="s">
        <v>99</v>
      </c>
      <c r="G102" s="16">
        <v>28.7</v>
      </c>
      <c r="H102" s="16">
        <v>25</v>
      </c>
      <c r="K102" s="35" t="s">
        <v>990</v>
      </c>
      <c r="L102" s="35" t="s">
        <v>133</v>
      </c>
      <c r="M102" s="35" t="s">
        <v>142</v>
      </c>
      <c r="O102" s="35" t="s">
        <v>218</v>
      </c>
      <c r="P102" s="38" t="s">
        <v>207</v>
      </c>
      <c r="Q102" s="38" t="s">
        <v>106</v>
      </c>
      <c r="R102" s="35" t="s">
        <v>107</v>
      </c>
      <c r="T102" s="35" t="s">
        <v>107</v>
      </c>
      <c r="Y102" s="384">
        <v>7.5</v>
      </c>
      <c r="Z102" s="384">
        <v>1.2</v>
      </c>
      <c r="AA102" s="384">
        <v>3.4</v>
      </c>
      <c r="AB102" s="385" t="s">
        <v>248</v>
      </c>
      <c r="AC102" s="16">
        <v>9.4</v>
      </c>
      <c r="AE102" s="236">
        <v>120</v>
      </c>
      <c r="AG102" s="37" t="s">
        <v>207</v>
      </c>
      <c r="AH102" s="35" t="s">
        <v>109</v>
      </c>
      <c r="AI102" s="11">
        <v>1.7000000000000001E-2</v>
      </c>
      <c r="AJ102" s="11">
        <v>0.14000000000000001</v>
      </c>
      <c r="AK102" s="11">
        <v>0.01</v>
      </c>
      <c r="AL102" s="20" t="s">
        <v>114</v>
      </c>
      <c r="AM102" s="11">
        <v>0.15</v>
      </c>
      <c r="AN102" s="11" t="s">
        <v>207</v>
      </c>
      <c r="AO102" s="11" t="s">
        <v>208</v>
      </c>
      <c r="AS102" s="16" t="s">
        <v>1138</v>
      </c>
      <c r="AT102" s="11">
        <v>0.09</v>
      </c>
      <c r="AU102" s="35" t="s">
        <v>632</v>
      </c>
      <c r="AV102" s="11">
        <v>2.2999999999999998</v>
      </c>
      <c r="AX102" s="35" t="s">
        <v>348</v>
      </c>
      <c r="AY102" s="11">
        <v>0.14000000000000001</v>
      </c>
      <c r="BA102" s="237" t="s">
        <v>1139</v>
      </c>
      <c r="BC102" s="35" t="s">
        <v>278</v>
      </c>
      <c r="BF102" s="237" t="s">
        <v>1135</v>
      </c>
      <c r="BL102" s="35" t="s">
        <v>292</v>
      </c>
      <c r="BM102" s="35" t="s">
        <v>114</v>
      </c>
    </row>
    <row r="103" spans="1:80">
      <c r="A103" s="35" t="s">
        <v>982</v>
      </c>
      <c r="B103" s="235" t="s">
        <v>1130</v>
      </c>
      <c r="C103" s="383" t="s">
        <v>1001</v>
      </c>
      <c r="D103" s="383" t="s">
        <v>1140</v>
      </c>
      <c r="E103" s="11" t="s">
        <v>104</v>
      </c>
      <c r="G103" s="16">
        <v>35.9</v>
      </c>
      <c r="H103" s="16">
        <v>26.3</v>
      </c>
      <c r="K103" s="35" t="s">
        <v>1141</v>
      </c>
      <c r="L103" s="35" t="s">
        <v>133</v>
      </c>
      <c r="M103" s="35" t="s">
        <v>142</v>
      </c>
      <c r="O103" s="35" t="s">
        <v>218</v>
      </c>
      <c r="P103" s="38" t="s">
        <v>207</v>
      </c>
      <c r="Q103" s="38" t="s">
        <v>106</v>
      </c>
      <c r="R103" s="35" t="s">
        <v>107</v>
      </c>
      <c r="T103" s="35" t="s">
        <v>107</v>
      </c>
      <c r="Y103" s="384">
        <v>7.8</v>
      </c>
      <c r="Z103" s="384">
        <v>2.1</v>
      </c>
      <c r="AA103" s="384">
        <v>3.8</v>
      </c>
      <c r="AB103" s="385">
        <v>3</v>
      </c>
      <c r="AC103" s="16">
        <v>10</v>
      </c>
      <c r="AE103" s="236">
        <v>160</v>
      </c>
      <c r="AH103" s="35" t="s">
        <v>109</v>
      </c>
      <c r="AI103" s="11">
        <v>8.0000000000000002E-3</v>
      </c>
      <c r="AJ103" s="11">
        <v>7.0000000000000007E-2</v>
      </c>
      <c r="AK103" s="11" t="s">
        <v>109</v>
      </c>
      <c r="AL103" s="20" t="s">
        <v>114</v>
      </c>
      <c r="AM103" s="11">
        <v>0.15</v>
      </c>
      <c r="AN103" s="11" t="s">
        <v>207</v>
      </c>
      <c r="AO103" s="11" t="s">
        <v>208</v>
      </c>
      <c r="AS103" s="16" t="s">
        <v>265</v>
      </c>
      <c r="AT103" s="11" t="s">
        <v>575</v>
      </c>
      <c r="AU103" s="35" t="s">
        <v>632</v>
      </c>
      <c r="AV103" s="11">
        <v>1.5</v>
      </c>
      <c r="AX103" s="35" t="s">
        <v>238</v>
      </c>
      <c r="AY103" s="238">
        <v>0.1</v>
      </c>
      <c r="BA103" s="237" t="s">
        <v>1142</v>
      </c>
      <c r="BC103" s="35" t="s">
        <v>264</v>
      </c>
      <c r="BF103" s="237" t="s">
        <v>1143</v>
      </c>
      <c r="BL103" s="35" t="s">
        <v>292</v>
      </c>
      <c r="BM103" s="35" t="s">
        <v>114</v>
      </c>
    </row>
    <row r="104" spans="1:80">
      <c r="A104" s="35" t="s">
        <v>982</v>
      </c>
      <c r="B104" s="235" t="s">
        <v>1130</v>
      </c>
      <c r="C104" s="383" t="s">
        <v>1003</v>
      </c>
      <c r="D104" s="383" t="s">
        <v>1090</v>
      </c>
      <c r="E104" s="11" t="s">
        <v>104</v>
      </c>
      <c r="G104" s="16">
        <v>27.6</v>
      </c>
      <c r="H104" s="16">
        <v>23.8</v>
      </c>
      <c r="K104" s="35" t="s">
        <v>990</v>
      </c>
      <c r="L104" s="35" t="s">
        <v>133</v>
      </c>
      <c r="M104" s="35" t="s">
        <v>142</v>
      </c>
      <c r="O104" s="35" t="s">
        <v>218</v>
      </c>
      <c r="P104" s="38" t="s">
        <v>207</v>
      </c>
      <c r="Q104" s="38" t="s">
        <v>106</v>
      </c>
      <c r="R104" s="35" t="s">
        <v>107</v>
      </c>
      <c r="T104" s="35" t="s">
        <v>107</v>
      </c>
      <c r="Y104" s="384">
        <v>7.6</v>
      </c>
      <c r="Z104" s="384">
        <v>1.5</v>
      </c>
      <c r="AA104" s="384">
        <v>3.2</v>
      </c>
      <c r="AB104" s="385">
        <v>1</v>
      </c>
      <c r="AC104" s="16">
        <v>9.8000000000000007</v>
      </c>
      <c r="AE104" s="236">
        <v>200</v>
      </c>
      <c r="AG104" s="37" t="s">
        <v>207</v>
      </c>
      <c r="AH104" s="35" t="s">
        <v>109</v>
      </c>
      <c r="AI104" s="11">
        <v>1.4E-2</v>
      </c>
      <c r="AJ104" s="11">
        <v>0.09</v>
      </c>
      <c r="AK104" s="11">
        <v>0.01</v>
      </c>
      <c r="AL104" s="20" t="s">
        <v>114</v>
      </c>
      <c r="AM104" s="11">
        <v>0.15</v>
      </c>
      <c r="AN104" s="11" t="s">
        <v>207</v>
      </c>
      <c r="AO104" s="11" t="s">
        <v>208</v>
      </c>
      <c r="AS104" s="16" t="s">
        <v>277</v>
      </c>
      <c r="AT104" s="11" t="s">
        <v>442</v>
      </c>
      <c r="AU104" s="35" t="s">
        <v>632</v>
      </c>
      <c r="AV104" s="11">
        <v>2.4</v>
      </c>
      <c r="AX104" s="35" t="s">
        <v>316</v>
      </c>
      <c r="AY104" s="238">
        <v>0.2</v>
      </c>
      <c r="BA104" s="237" t="s">
        <v>1144</v>
      </c>
      <c r="BC104" s="35" t="s">
        <v>255</v>
      </c>
      <c r="BF104" s="237" t="s">
        <v>1145</v>
      </c>
      <c r="BL104" s="35" t="s">
        <v>292</v>
      </c>
      <c r="BM104" s="35" t="s">
        <v>114</v>
      </c>
      <c r="BN104" s="35" t="s">
        <v>103</v>
      </c>
      <c r="BP104" s="35" t="s">
        <v>103</v>
      </c>
      <c r="BQ104" s="35" t="s">
        <v>103</v>
      </c>
      <c r="BR104" s="35" t="s">
        <v>103</v>
      </c>
      <c r="BS104" s="35" t="s">
        <v>103</v>
      </c>
      <c r="BT104" s="35" t="s">
        <v>103</v>
      </c>
      <c r="BU104" s="35" t="s">
        <v>103</v>
      </c>
      <c r="BV104" s="35" t="s">
        <v>103</v>
      </c>
      <c r="BW104" s="35" t="s">
        <v>103</v>
      </c>
      <c r="BX104" s="35" t="s">
        <v>103</v>
      </c>
      <c r="CB104" s="35" t="s">
        <v>293</v>
      </c>
    </row>
    <row r="105" spans="1:80">
      <c r="A105" s="35" t="s">
        <v>982</v>
      </c>
      <c r="B105" s="235" t="s">
        <v>1130</v>
      </c>
      <c r="C105" s="383" t="s">
        <v>1005</v>
      </c>
      <c r="D105" s="383" t="s">
        <v>1146</v>
      </c>
      <c r="E105" s="11" t="s">
        <v>1007</v>
      </c>
      <c r="G105" s="16">
        <v>20.7</v>
      </c>
      <c r="H105" s="16">
        <v>21.8</v>
      </c>
      <c r="K105" s="35" t="s">
        <v>990</v>
      </c>
      <c r="L105" s="35" t="s">
        <v>133</v>
      </c>
      <c r="M105" s="35" t="s">
        <v>142</v>
      </c>
      <c r="O105" s="35" t="s">
        <v>218</v>
      </c>
      <c r="P105" s="38" t="s">
        <v>573</v>
      </c>
      <c r="Q105" s="38" t="s">
        <v>106</v>
      </c>
      <c r="R105" s="35" t="s">
        <v>107</v>
      </c>
      <c r="T105" s="35" t="s">
        <v>107</v>
      </c>
      <c r="Y105" s="384">
        <v>7.5</v>
      </c>
      <c r="Z105" s="384">
        <v>1.4</v>
      </c>
      <c r="AA105" s="384">
        <v>2.4</v>
      </c>
      <c r="AB105" s="385" t="s">
        <v>248</v>
      </c>
      <c r="AC105" s="16">
        <v>9.3000000000000007</v>
      </c>
      <c r="AE105" s="236">
        <v>46</v>
      </c>
      <c r="AG105" s="37" t="s">
        <v>207</v>
      </c>
      <c r="AH105" s="35" t="s">
        <v>109</v>
      </c>
      <c r="AI105" s="11">
        <v>1.7000000000000001E-2</v>
      </c>
      <c r="AJ105" s="11">
        <v>0.06</v>
      </c>
      <c r="AK105" s="11">
        <v>0.01</v>
      </c>
      <c r="AL105" s="20" t="s">
        <v>114</v>
      </c>
      <c r="AM105" s="11">
        <v>0.14000000000000001</v>
      </c>
      <c r="AN105" s="11" t="s">
        <v>107</v>
      </c>
      <c r="AO105" s="11" t="s">
        <v>208</v>
      </c>
      <c r="AS105" s="16" t="s">
        <v>266</v>
      </c>
      <c r="AT105" s="11" t="s">
        <v>442</v>
      </c>
      <c r="AU105" s="35" t="s">
        <v>632</v>
      </c>
      <c r="AV105" s="11">
        <v>3.5</v>
      </c>
      <c r="AX105" s="35" t="s">
        <v>1043</v>
      </c>
      <c r="AY105" s="11">
        <v>0.26</v>
      </c>
      <c r="BA105" s="237">
        <v>113</v>
      </c>
      <c r="BC105" s="35" t="s">
        <v>289</v>
      </c>
      <c r="BF105" s="237" t="s">
        <v>1147</v>
      </c>
      <c r="BL105" s="35" t="s">
        <v>292</v>
      </c>
      <c r="BM105" s="35" t="s">
        <v>114</v>
      </c>
    </row>
    <row r="106" spans="1:80">
      <c r="A106" s="35" t="s">
        <v>982</v>
      </c>
      <c r="B106" s="235" t="s">
        <v>1130</v>
      </c>
      <c r="C106" s="383" t="s">
        <v>1009</v>
      </c>
      <c r="D106" s="383" t="s">
        <v>1148</v>
      </c>
      <c r="E106" s="11" t="s">
        <v>104</v>
      </c>
      <c r="G106" s="16">
        <v>23.9</v>
      </c>
      <c r="H106" s="16">
        <v>19.100000000000001</v>
      </c>
      <c r="K106" s="35" t="s">
        <v>990</v>
      </c>
      <c r="L106" s="35" t="s">
        <v>133</v>
      </c>
      <c r="M106" s="35" t="s">
        <v>142</v>
      </c>
      <c r="O106" s="35" t="s">
        <v>218</v>
      </c>
      <c r="P106" s="38" t="s">
        <v>207</v>
      </c>
      <c r="Q106" s="38" t="s">
        <v>106</v>
      </c>
      <c r="R106" s="35" t="s">
        <v>107</v>
      </c>
      <c r="T106" s="35" t="s">
        <v>107</v>
      </c>
      <c r="Y106" s="384">
        <v>7.6</v>
      </c>
      <c r="Z106" s="384">
        <v>1.3</v>
      </c>
      <c r="AA106" s="384">
        <v>2.8</v>
      </c>
      <c r="AB106" s="385" t="s">
        <v>411</v>
      </c>
      <c r="AC106" s="16">
        <v>7.2</v>
      </c>
      <c r="AE106" s="236">
        <v>10</v>
      </c>
      <c r="AG106" s="37" t="s">
        <v>207</v>
      </c>
      <c r="AH106" s="35" t="s">
        <v>109</v>
      </c>
      <c r="AI106" s="11">
        <v>1.0999999999999999E-2</v>
      </c>
      <c r="AJ106" s="11">
        <v>0.09</v>
      </c>
      <c r="AK106" s="11">
        <v>0.01</v>
      </c>
      <c r="AL106" s="20" t="s">
        <v>114</v>
      </c>
      <c r="AM106" s="11" t="s">
        <v>101</v>
      </c>
      <c r="AN106" s="11" t="s">
        <v>207</v>
      </c>
      <c r="AO106" s="11" t="s">
        <v>320</v>
      </c>
      <c r="AS106" s="16">
        <v>3</v>
      </c>
      <c r="AT106" s="11">
        <v>0.18</v>
      </c>
      <c r="AU106" s="35" t="s">
        <v>632</v>
      </c>
      <c r="AV106" s="11">
        <v>2.7</v>
      </c>
      <c r="AX106" s="35" t="s">
        <v>322</v>
      </c>
      <c r="AY106" s="11">
        <v>0.52</v>
      </c>
      <c r="BA106" s="237" t="s">
        <v>1149</v>
      </c>
      <c r="BC106" s="35" t="s">
        <v>319</v>
      </c>
      <c r="BF106" s="237" t="s">
        <v>241</v>
      </c>
      <c r="BL106" s="35" t="s">
        <v>292</v>
      </c>
      <c r="BM106" s="35" t="s">
        <v>114</v>
      </c>
    </row>
    <row r="107" spans="1:80">
      <c r="A107" s="35" t="s">
        <v>982</v>
      </c>
      <c r="B107" s="235" t="s">
        <v>1130</v>
      </c>
      <c r="C107" s="383" t="s">
        <v>1011</v>
      </c>
      <c r="D107" s="383" t="s">
        <v>1046</v>
      </c>
      <c r="E107" s="11" t="s">
        <v>104</v>
      </c>
      <c r="G107" s="16">
        <v>12.5</v>
      </c>
      <c r="H107" s="16">
        <v>17.2</v>
      </c>
      <c r="K107" s="35" t="s">
        <v>990</v>
      </c>
      <c r="L107" s="35" t="s">
        <v>133</v>
      </c>
      <c r="M107" s="35" t="s">
        <v>142</v>
      </c>
      <c r="O107" s="35" t="s">
        <v>218</v>
      </c>
      <c r="P107" s="38" t="s">
        <v>207</v>
      </c>
      <c r="Q107" s="38" t="s">
        <v>106</v>
      </c>
      <c r="R107" s="35" t="s">
        <v>107</v>
      </c>
      <c r="T107" s="35" t="s">
        <v>107</v>
      </c>
      <c r="Y107" s="384">
        <v>7.3</v>
      </c>
      <c r="Z107" s="384">
        <v>1.3</v>
      </c>
      <c r="AA107" s="384">
        <v>5.5</v>
      </c>
      <c r="AB107" s="385" t="s">
        <v>248</v>
      </c>
      <c r="AC107" s="16">
        <v>9.6999999999999993</v>
      </c>
      <c r="AE107" s="236">
        <v>5</v>
      </c>
      <c r="AG107" s="37" t="s">
        <v>566</v>
      </c>
      <c r="AH107" s="35" t="s">
        <v>109</v>
      </c>
      <c r="AI107" s="11">
        <v>2.4E-2</v>
      </c>
      <c r="AJ107" s="11">
        <v>0.05</v>
      </c>
      <c r="AK107" s="11">
        <v>0.02</v>
      </c>
      <c r="AL107" s="20" t="s">
        <v>114</v>
      </c>
      <c r="AM107" s="11" t="s">
        <v>101</v>
      </c>
      <c r="AN107" s="11" t="s">
        <v>207</v>
      </c>
      <c r="AO107" s="11" t="s">
        <v>208</v>
      </c>
      <c r="AS107" s="16" t="s">
        <v>318</v>
      </c>
      <c r="AT107" s="11">
        <v>0.63</v>
      </c>
      <c r="AU107" s="11">
        <v>7.0000000000000007E-2</v>
      </c>
      <c r="AV107" s="11">
        <v>5.6</v>
      </c>
      <c r="AX107" s="35" t="s">
        <v>336</v>
      </c>
      <c r="AY107" s="11">
        <v>0.21</v>
      </c>
      <c r="BA107" s="237">
        <v>201</v>
      </c>
      <c r="BC107" s="35" t="s">
        <v>997</v>
      </c>
      <c r="BF107" s="237" t="s">
        <v>1150</v>
      </c>
      <c r="BL107" s="35" t="s">
        <v>292</v>
      </c>
      <c r="BM107" s="35" t="s">
        <v>114</v>
      </c>
      <c r="BN107" s="35" t="s">
        <v>103</v>
      </c>
      <c r="BP107" s="35" t="s">
        <v>103</v>
      </c>
      <c r="BQ107" s="35" t="s">
        <v>103</v>
      </c>
      <c r="BR107" s="35" t="s">
        <v>103</v>
      </c>
      <c r="BS107" s="35" t="s">
        <v>103</v>
      </c>
      <c r="BT107" s="35" t="s">
        <v>103</v>
      </c>
      <c r="BU107" s="35" t="s">
        <v>103</v>
      </c>
      <c r="BV107" s="35" t="s">
        <v>103</v>
      </c>
      <c r="BW107" s="35" t="s">
        <v>103</v>
      </c>
      <c r="BX107" s="35" t="s">
        <v>103</v>
      </c>
      <c r="CB107" s="35" t="s">
        <v>293</v>
      </c>
    </row>
    <row r="108" spans="1:80">
      <c r="A108" s="35" t="s">
        <v>982</v>
      </c>
      <c r="B108" s="235" t="s">
        <v>1130</v>
      </c>
      <c r="C108" s="383" t="s">
        <v>136</v>
      </c>
      <c r="D108" s="383" t="s">
        <v>1151</v>
      </c>
      <c r="E108" s="11" t="s">
        <v>104</v>
      </c>
      <c r="G108" s="16">
        <v>12.3</v>
      </c>
      <c r="H108" s="16">
        <v>15.6</v>
      </c>
      <c r="K108" s="35" t="s">
        <v>990</v>
      </c>
      <c r="L108" s="35" t="s">
        <v>133</v>
      </c>
      <c r="M108" s="35" t="s">
        <v>142</v>
      </c>
      <c r="O108" s="35" t="s">
        <v>218</v>
      </c>
      <c r="P108" s="38" t="s">
        <v>207</v>
      </c>
      <c r="Q108" s="38" t="s">
        <v>106</v>
      </c>
      <c r="R108" s="35" t="s">
        <v>107</v>
      </c>
      <c r="T108" s="35" t="s">
        <v>107</v>
      </c>
      <c r="Y108" s="384">
        <v>7.2</v>
      </c>
      <c r="Z108" s="384">
        <v>2.7</v>
      </c>
      <c r="AA108" s="384">
        <v>5.6</v>
      </c>
      <c r="AB108" s="385">
        <v>1</v>
      </c>
      <c r="AC108" s="16">
        <v>10.3</v>
      </c>
      <c r="AE108" s="236">
        <v>7</v>
      </c>
      <c r="AH108" s="35" t="s">
        <v>109</v>
      </c>
      <c r="AI108" s="11">
        <v>2.7E-2</v>
      </c>
      <c r="AJ108" s="11">
        <v>0.05</v>
      </c>
      <c r="AK108" s="11">
        <v>0.01</v>
      </c>
      <c r="AL108" s="20" t="s">
        <v>114</v>
      </c>
      <c r="AM108" s="11">
        <v>0.15</v>
      </c>
      <c r="AN108" s="11" t="s">
        <v>207</v>
      </c>
      <c r="AO108" s="11" t="s">
        <v>1152</v>
      </c>
      <c r="AS108" s="16" t="s">
        <v>313</v>
      </c>
      <c r="AT108" s="11" t="s">
        <v>442</v>
      </c>
      <c r="AU108" s="11" t="s">
        <v>632</v>
      </c>
      <c r="AV108" s="11">
        <v>5.7</v>
      </c>
      <c r="AX108" s="35" t="s">
        <v>1153</v>
      </c>
      <c r="AY108" s="240">
        <v>1</v>
      </c>
      <c r="BA108" s="237">
        <v>108</v>
      </c>
      <c r="BC108" s="35" t="s">
        <v>305</v>
      </c>
      <c r="BF108" s="237" t="s">
        <v>1154</v>
      </c>
      <c r="BL108" s="35" t="s">
        <v>292</v>
      </c>
      <c r="BM108" s="35" t="s">
        <v>114</v>
      </c>
    </row>
    <row r="109" spans="1:80">
      <c r="A109" s="35" t="s">
        <v>982</v>
      </c>
      <c r="B109" s="235" t="s">
        <v>1130</v>
      </c>
      <c r="C109" s="383" t="s">
        <v>1014</v>
      </c>
      <c r="D109" s="383" t="s">
        <v>1104</v>
      </c>
      <c r="E109" s="11" t="s">
        <v>104</v>
      </c>
      <c r="G109" s="16">
        <v>14.8</v>
      </c>
      <c r="H109" s="16">
        <v>17.7</v>
      </c>
      <c r="K109" s="35" t="s">
        <v>1141</v>
      </c>
      <c r="L109" s="35" t="s">
        <v>133</v>
      </c>
      <c r="M109" s="35" t="s">
        <v>142</v>
      </c>
      <c r="O109" s="35" t="s">
        <v>218</v>
      </c>
      <c r="P109" s="38" t="s">
        <v>207</v>
      </c>
      <c r="Q109" s="38" t="s">
        <v>106</v>
      </c>
      <c r="R109" s="35" t="s">
        <v>107</v>
      </c>
      <c r="T109" s="35" t="s">
        <v>107</v>
      </c>
      <c r="Y109" s="384">
        <v>7.4</v>
      </c>
      <c r="Z109" s="384">
        <v>3.3</v>
      </c>
      <c r="AA109" s="384">
        <v>6.2</v>
      </c>
      <c r="AB109" s="385" t="s">
        <v>248</v>
      </c>
      <c r="AC109" s="16">
        <v>9.4</v>
      </c>
      <c r="AE109" s="236">
        <v>26</v>
      </c>
      <c r="AG109" s="37" t="s">
        <v>207</v>
      </c>
      <c r="AH109" s="35" t="s">
        <v>109</v>
      </c>
      <c r="AI109" s="11">
        <v>2.8000000000000001E-2</v>
      </c>
      <c r="AJ109" s="11">
        <v>0.25</v>
      </c>
      <c r="AK109" s="11">
        <v>0.01</v>
      </c>
      <c r="AL109" s="20" t="s">
        <v>114</v>
      </c>
      <c r="AM109" s="11" t="s">
        <v>101</v>
      </c>
      <c r="AN109" s="11" t="s">
        <v>207</v>
      </c>
      <c r="AO109" s="11" t="s">
        <v>208</v>
      </c>
      <c r="AS109" s="16" t="s">
        <v>339</v>
      </c>
      <c r="AT109" s="11">
        <v>0.12</v>
      </c>
      <c r="AU109" s="11">
        <v>0.06</v>
      </c>
      <c r="AV109" s="11">
        <v>5.6</v>
      </c>
      <c r="AX109" s="35" t="s">
        <v>251</v>
      </c>
      <c r="AY109" s="11">
        <v>0.32</v>
      </c>
      <c r="BA109" s="237" t="s">
        <v>1155</v>
      </c>
      <c r="BC109" s="35" t="s">
        <v>305</v>
      </c>
      <c r="BF109" s="237" t="s">
        <v>1156</v>
      </c>
      <c r="BL109" s="35" t="s">
        <v>292</v>
      </c>
      <c r="BM109" s="35" t="s">
        <v>114</v>
      </c>
    </row>
    <row r="110" spans="1:80">
      <c r="A110" s="35" t="s">
        <v>982</v>
      </c>
      <c r="B110" s="235" t="s">
        <v>1130</v>
      </c>
      <c r="C110" s="383" t="s">
        <v>1015</v>
      </c>
      <c r="D110" s="383" t="s">
        <v>1118</v>
      </c>
      <c r="E110" s="11" t="s">
        <v>187</v>
      </c>
      <c r="G110" s="16">
        <v>9.6999999999999993</v>
      </c>
      <c r="H110" s="16">
        <v>17.3</v>
      </c>
      <c r="K110" s="35" t="s">
        <v>990</v>
      </c>
      <c r="L110" s="35" t="s">
        <v>133</v>
      </c>
      <c r="M110" s="35" t="s">
        <v>142</v>
      </c>
      <c r="O110" s="35" t="s">
        <v>218</v>
      </c>
      <c r="P110" s="38" t="s">
        <v>207</v>
      </c>
      <c r="Q110" s="38" t="s">
        <v>106</v>
      </c>
      <c r="R110" s="35" t="s">
        <v>107</v>
      </c>
      <c r="T110" s="35" t="s">
        <v>107</v>
      </c>
      <c r="Y110" s="384">
        <v>7.2</v>
      </c>
      <c r="Z110" s="384">
        <v>0.9</v>
      </c>
      <c r="AA110" s="384">
        <v>8.1999999999999993</v>
      </c>
      <c r="AB110" s="385">
        <v>2</v>
      </c>
      <c r="AC110" s="16">
        <v>8.4</v>
      </c>
      <c r="AE110" s="236">
        <v>19</v>
      </c>
      <c r="AG110" s="37" t="s">
        <v>207</v>
      </c>
      <c r="AH110" s="35" t="s">
        <v>109</v>
      </c>
      <c r="AI110" s="11">
        <v>2.1999999999999999E-2</v>
      </c>
      <c r="AJ110" s="11">
        <v>7.0000000000000007E-2</v>
      </c>
      <c r="AK110" s="11">
        <v>0.03</v>
      </c>
      <c r="AL110" s="20" t="s">
        <v>114</v>
      </c>
      <c r="AM110" s="11">
        <v>0.14000000000000001</v>
      </c>
      <c r="AN110" s="11" t="s">
        <v>207</v>
      </c>
      <c r="AO110" s="11" t="s">
        <v>208</v>
      </c>
      <c r="AS110" s="16" t="s">
        <v>262</v>
      </c>
      <c r="AT110" s="11" t="s">
        <v>442</v>
      </c>
      <c r="AU110" s="238">
        <v>0.3</v>
      </c>
      <c r="AV110" s="11">
        <v>4.5</v>
      </c>
      <c r="AX110" s="35" t="s">
        <v>1105</v>
      </c>
      <c r="AY110" s="11">
        <v>2.1</v>
      </c>
      <c r="BA110" s="237" t="s">
        <v>1157</v>
      </c>
      <c r="BC110" s="35" t="s">
        <v>305</v>
      </c>
      <c r="BF110" s="237" t="s">
        <v>1158</v>
      </c>
      <c r="BL110" s="35" t="s">
        <v>292</v>
      </c>
      <c r="BM110" s="35" t="s">
        <v>114</v>
      </c>
      <c r="BN110" s="35" t="s">
        <v>103</v>
      </c>
      <c r="BP110" s="35" t="s">
        <v>103</v>
      </c>
      <c r="BQ110" s="35" t="s">
        <v>103</v>
      </c>
      <c r="BR110" s="35" t="s">
        <v>103</v>
      </c>
      <c r="BS110" s="35" t="s">
        <v>103</v>
      </c>
      <c r="BT110" s="35" t="s">
        <v>103</v>
      </c>
      <c r="BU110" s="35" t="s">
        <v>103</v>
      </c>
      <c r="BV110" s="35" t="s">
        <v>103</v>
      </c>
      <c r="BW110" s="35" t="s">
        <v>103</v>
      </c>
      <c r="BX110" s="35" t="s">
        <v>103</v>
      </c>
      <c r="CB110" s="35" t="s">
        <v>293</v>
      </c>
    </row>
    <row r="111" spans="1:80">
      <c r="A111" s="35" t="s">
        <v>982</v>
      </c>
      <c r="B111" s="235" t="s">
        <v>1159</v>
      </c>
      <c r="C111" s="383" t="s">
        <v>984</v>
      </c>
      <c r="D111" s="383" t="s">
        <v>1160</v>
      </c>
      <c r="E111" s="11" t="s">
        <v>104</v>
      </c>
      <c r="G111" s="16">
        <v>21.2</v>
      </c>
      <c r="H111" s="16">
        <v>17</v>
      </c>
      <c r="K111" s="35" t="s">
        <v>990</v>
      </c>
      <c r="L111" s="35" t="s">
        <v>133</v>
      </c>
      <c r="M111" s="35" t="s">
        <v>142</v>
      </c>
      <c r="O111" s="35" t="s">
        <v>218</v>
      </c>
      <c r="P111" s="38" t="s">
        <v>207</v>
      </c>
      <c r="Q111" s="38" t="s">
        <v>106</v>
      </c>
      <c r="R111" s="35" t="s">
        <v>107</v>
      </c>
      <c r="T111" s="35" t="s">
        <v>107</v>
      </c>
      <c r="Y111" s="384">
        <v>8.1</v>
      </c>
      <c r="Z111" s="384">
        <v>1.6</v>
      </c>
      <c r="AA111" s="384">
        <v>2.2000000000000002</v>
      </c>
      <c r="AB111" s="385">
        <v>1</v>
      </c>
      <c r="AC111" s="16">
        <v>10.9</v>
      </c>
      <c r="AE111" s="236">
        <v>86</v>
      </c>
      <c r="AG111" s="37" t="s">
        <v>207</v>
      </c>
      <c r="AH111" s="35" t="s">
        <v>109</v>
      </c>
      <c r="AI111" s="17">
        <v>3.0000000000000001E-3</v>
      </c>
      <c r="AJ111" s="17">
        <v>0.23</v>
      </c>
      <c r="AK111" s="17">
        <v>0.02</v>
      </c>
      <c r="AL111" s="242" t="s">
        <v>114</v>
      </c>
      <c r="AM111" s="17">
        <v>0.09</v>
      </c>
      <c r="AN111" s="11" t="s">
        <v>207</v>
      </c>
      <c r="AO111" s="11" t="s">
        <v>208</v>
      </c>
      <c r="AS111" s="16" t="s">
        <v>260</v>
      </c>
      <c r="AT111" s="11">
        <v>0.05</v>
      </c>
      <c r="AU111" s="35" t="s">
        <v>632</v>
      </c>
      <c r="AV111" s="11">
        <v>1.1000000000000001</v>
      </c>
      <c r="AX111" s="35" t="s">
        <v>221</v>
      </c>
      <c r="AY111" s="11">
        <v>6.9000000000000006E-2</v>
      </c>
      <c r="BA111" s="237">
        <v>4</v>
      </c>
      <c r="BC111" s="35" t="s">
        <v>289</v>
      </c>
      <c r="BF111" s="237" t="s">
        <v>288</v>
      </c>
      <c r="BL111" s="35" t="s">
        <v>292</v>
      </c>
      <c r="BM111" s="35" t="s">
        <v>114</v>
      </c>
    </row>
    <row r="112" spans="1:80">
      <c r="A112" s="35" t="s">
        <v>982</v>
      </c>
      <c r="B112" s="235" t="s">
        <v>1159</v>
      </c>
      <c r="C112" s="383" t="s">
        <v>989</v>
      </c>
      <c r="D112" s="383" t="s">
        <v>1151</v>
      </c>
      <c r="E112" s="11" t="s">
        <v>104</v>
      </c>
      <c r="G112" s="16">
        <v>25.6</v>
      </c>
      <c r="H112" s="16">
        <v>20.2</v>
      </c>
      <c r="K112" s="35" t="s">
        <v>1047</v>
      </c>
      <c r="L112" s="35" t="s">
        <v>133</v>
      </c>
      <c r="M112" s="35" t="s">
        <v>142</v>
      </c>
      <c r="O112" s="35" t="s">
        <v>218</v>
      </c>
      <c r="P112" s="38" t="s">
        <v>207</v>
      </c>
      <c r="Q112" s="38" t="s">
        <v>106</v>
      </c>
      <c r="R112" s="35" t="s">
        <v>107</v>
      </c>
      <c r="T112" s="35" t="s">
        <v>107</v>
      </c>
      <c r="Y112" s="384">
        <v>8.8000000000000007</v>
      </c>
      <c r="Z112" s="384">
        <v>2.1</v>
      </c>
      <c r="AA112" s="384">
        <v>2.6</v>
      </c>
      <c r="AB112" s="385">
        <v>3</v>
      </c>
      <c r="AC112" s="16">
        <v>12.6</v>
      </c>
      <c r="AE112" s="236">
        <v>22</v>
      </c>
      <c r="AG112" s="37" t="s">
        <v>207</v>
      </c>
      <c r="AH112" s="35" t="s">
        <v>109</v>
      </c>
      <c r="AI112" s="17">
        <v>1E-3</v>
      </c>
      <c r="AJ112" s="17">
        <v>0.02</v>
      </c>
      <c r="AK112" s="17" t="s">
        <v>109</v>
      </c>
      <c r="AL112" s="242" t="s">
        <v>114</v>
      </c>
      <c r="AM112" s="17" t="s">
        <v>101</v>
      </c>
      <c r="AN112" s="11" t="s">
        <v>207</v>
      </c>
      <c r="AO112" s="11" t="s">
        <v>208</v>
      </c>
      <c r="AS112" s="16" t="s">
        <v>312</v>
      </c>
      <c r="AT112" s="11">
        <v>0.04</v>
      </c>
      <c r="AU112" s="35" t="s">
        <v>632</v>
      </c>
      <c r="AV112" s="11">
        <v>0.82</v>
      </c>
      <c r="AX112" s="35" t="s">
        <v>997</v>
      </c>
      <c r="AY112" s="11">
        <v>8.7999999999999995E-2</v>
      </c>
      <c r="BA112" s="237">
        <v>11</v>
      </c>
      <c r="BC112" s="35" t="s">
        <v>264</v>
      </c>
      <c r="BF112" s="237" t="s">
        <v>288</v>
      </c>
      <c r="BL112" s="35" t="s">
        <v>292</v>
      </c>
      <c r="BM112" s="35" t="s">
        <v>114</v>
      </c>
    </row>
    <row r="113" spans="1:80">
      <c r="A113" s="35" t="s">
        <v>982</v>
      </c>
      <c r="B113" s="235" t="s">
        <v>1159</v>
      </c>
      <c r="C113" s="383" t="s">
        <v>993</v>
      </c>
      <c r="D113" s="383" t="s">
        <v>1161</v>
      </c>
      <c r="E113" s="11" t="s">
        <v>99</v>
      </c>
      <c r="G113" s="16">
        <v>22.3</v>
      </c>
      <c r="H113" s="16">
        <v>19</v>
      </c>
      <c r="K113" s="35" t="s">
        <v>990</v>
      </c>
      <c r="L113" s="35" t="s">
        <v>133</v>
      </c>
      <c r="M113" s="35" t="s">
        <v>142</v>
      </c>
      <c r="O113" s="35" t="s">
        <v>218</v>
      </c>
      <c r="P113" s="38" t="s">
        <v>207</v>
      </c>
      <c r="Q113" s="38" t="s">
        <v>106</v>
      </c>
      <c r="R113" s="35" t="s">
        <v>107</v>
      </c>
      <c r="T113" s="35" t="s">
        <v>107</v>
      </c>
      <c r="Y113" s="384">
        <v>7.9</v>
      </c>
      <c r="Z113" s="384">
        <v>1.4</v>
      </c>
      <c r="AA113" s="384">
        <v>2.4</v>
      </c>
      <c r="AB113" s="385">
        <v>1</v>
      </c>
      <c r="AC113" s="16">
        <v>9.4</v>
      </c>
      <c r="AE113" s="236">
        <v>47</v>
      </c>
      <c r="AG113" s="37" t="s">
        <v>566</v>
      </c>
      <c r="AH113" s="35" t="s">
        <v>109</v>
      </c>
      <c r="AI113" s="17">
        <v>1E-3</v>
      </c>
      <c r="AJ113" s="17">
        <v>0.09</v>
      </c>
      <c r="AK113" s="17">
        <v>0.01</v>
      </c>
      <c r="AL113" s="242" t="s">
        <v>114</v>
      </c>
      <c r="AM113" s="17">
        <v>0.11</v>
      </c>
      <c r="AN113" s="11" t="s">
        <v>207</v>
      </c>
      <c r="AO113" s="11" t="s">
        <v>208</v>
      </c>
      <c r="AS113" s="16" t="s">
        <v>352</v>
      </c>
      <c r="AT113" s="11" t="s">
        <v>442</v>
      </c>
      <c r="AU113" s="35" t="s">
        <v>632</v>
      </c>
      <c r="AV113" s="11">
        <v>0.49</v>
      </c>
      <c r="AX113" s="35" t="s">
        <v>316</v>
      </c>
      <c r="AY113" s="11">
        <v>6.5000000000000002E-2</v>
      </c>
      <c r="BA113" s="237">
        <v>3</v>
      </c>
      <c r="BC113" s="35" t="s">
        <v>229</v>
      </c>
      <c r="BF113" s="237" t="s">
        <v>296</v>
      </c>
      <c r="BL113" s="35" t="s">
        <v>292</v>
      </c>
      <c r="BM113" s="35" t="s">
        <v>114</v>
      </c>
      <c r="BN113" s="35" t="s">
        <v>103</v>
      </c>
      <c r="BP113" s="35" t="s">
        <v>103</v>
      </c>
      <c r="BQ113" s="35" t="s">
        <v>103</v>
      </c>
      <c r="BR113" s="35" t="s">
        <v>103</v>
      </c>
      <c r="BS113" s="35" t="s">
        <v>103</v>
      </c>
      <c r="BT113" s="35" t="s">
        <v>103</v>
      </c>
      <c r="BU113" s="35" t="s">
        <v>103</v>
      </c>
      <c r="BV113" s="35" t="s">
        <v>103</v>
      </c>
      <c r="BW113" s="35" t="s">
        <v>103</v>
      </c>
      <c r="BX113" s="35" t="s">
        <v>103</v>
      </c>
      <c r="CB113" s="35" t="s">
        <v>293</v>
      </c>
    </row>
    <row r="114" spans="1:80">
      <c r="A114" s="35" t="s">
        <v>982</v>
      </c>
      <c r="B114" s="235" t="s">
        <v>1159</v>
      </c>
      <c r="C114" s="383" t="s">
        <v>998</v>
      </c>
      <c r="D114" s="383" t="s">
        <v>1118</v>
      </c>
      <c r="E114" s="11" t="s">
        <v>99</v>
      </c>
      <c r="G114" s="16">
        <v>30.7</v>
      </c>
      <c r="H114" s="16">
        <v>24</v>
      </c>
      <c r="K114" s="35" t="s">
        <v>990</v>
      </c>
      <c r="L114" s="35" t="s">
        <v>133</v>
      </c>
      <c r="M114" s="35" t="s">
        <v>142</v>
      </c>
      <c r="O114" s="35" t="s">
        <v>218</v>
      </c>
      <c r="P114" s="38" t="s">
        <v>207</v>
      </c>
      <c r="Q114" s="38" t="s">
        <v>106</v>
      </c>
      <c r="R114" s="35" t="s">
        <v>107</v>
      </c>
      <c r="T114" s="35" t="s">
        <v>107</v>
      </c>
      <c r="Y114" s="384">
        <v>8.1</v>
      </c>
      <c r="Z114" s="384">
        <v>1.2</v>
      </c>
      <c r="AA114" s="384">
        <v>2.2000000000000002</v>
      </c>
      <c r="AB114" s="385">
        <v>1</v>
      </c>
      <c r="AC114" s="16">
        <v>10</v>
      </c>
      <c r="AE114" s="236">
        <v>36</v>
      </c>
      <c r="AG114" s="37" t="s">
        <v>207</v>
      </c>
      <c r="AH114" s="35" t="s">
        <v>109</v>
      </c>
      <c r="AI114" s="17">
        <v>3.0000000000000001E-3</v>
      </c>
      <c r="AJ114" s="17">
        <v>0.17</v>
      </c>
      <c r="AK114" s="17">
        <v>0.01</v>
      </c>
      <c r="AL114" s="242" t="s">
        <v>114</v>
      </c>
      <c r="AM114" s="243">
        <v>0.2</v>
      </c>
      <c r="AN114" s="11" t="s">
        <v>207</v>
      </c>
      <c r="AO114" s="11" t="s">
        <v>208</v>
      </c>
      <c r="AS114" s="16" t="s">
        <v>997</v>
      </c>
      <c r="AT114" s="11" t="s">
        <v>442</v>
      </c>
      <c r="AU114" s="35" t="s">
        <v>632</v>
      </c>
      <c r="AV114" s="11">
        <v>0.56000000000000005</v>
      </c>
      <c r="AX114" s="238">
        <v>0.1</v>
      </c>
      <c r="AY114" s="11">
        <v>5.8999999999999997E-2</v>
      </c>
      <c r="BA114" s="237">
        <v>4</v>
      </c>
      <c r="BC114" s="35" t="s">
        <v>255</v>
      </c>
      <c r="BF114" s="237" t="s">
        <v>288</v>
      </c>
      <c r="BL114" s="35" t="s">
        <v>292</v>
      </c>
      <c r="BM114" s="35" t="s">
        <v>114</v>
      </c>
    </row>
    <row r="115" spans="1:80">
      <c r="A115" s="35" t="s">
        <v>982</v>
      </c>
      <c r="B115" s="235" t="s">
        <v>1159</v>
      </c>
      <c r="C115" s="383" t="s">
        <v>1001</v>
      </c>
      <c r="D115" s="383" t="s">
        <v>1162</v>
      </c>
      <c r="E115" s="11" t="s">
        <v>104</v>
      </c>
      <c r="G115" s="16">
        <v>32.1</v>
      </c>
      <c r="H115" s="16">
        <v>26.9</v>
      </c>
      <c r="K115" s="35" t="s">
        <v>990</v>
      </c>
      <c r="L115" s="35" t="s">
        <v>133</v>
      </c>
      <c r="M115" s="35" t="s">
        <v>142</v>
      </c>
      <c r="O115" s="35" t="s">
        <v>218</v>
      </c>
      <c r="P115" s="38" t="s">
        <v>573</v>
      </c>
      <c r="Q115" s="38" t="s">
        <v>106</v>
      </c>
      <c r="R115" s="35" t="s">
        <v>107</v>
      </c>
      <c r="T115" s="35" t="s">
        <v>107</v>
      </c>
      <c r="Y115" s="384">
        <v>8</v>
      </c>
      <c r="Z115" s="384">
        <v>2</v>
      </c>
      <c r="AA115" s="384">
        <v>2.4</v>
      </c>
      <c r="AB115" s="385">
        <v>3</v>
      </c>
      <c r="AC115" s="16">
        <v>10</v>
      </c>
      <c r="AE115" s="236">
        <v>140</v>
      </c>
      <c r="AH115" s="35" t="s">
        <v>109</v>
      </c>
      <c r="AI115" s="17">
        <v>1E-3</v>
      </c>
      <c r="AJ115" s="17">
        <v>7.0000000000000007E-2</v>
      </c>
      <c r="AK115" s="17" t="s">
        <v>109</v>
      </c>
      <c r="AL115" s="242" t="s">
        <v>114</v>
      </c>
      <c r="AM115" s="17">
        <v>0.16</v>
      </c>
      <c r="AN115" s="11" t="s">
        <v>107</v>
      </c>
      <c r="AO115" s="11" t="s">
        <v>208</v>
      </c>
      <c r="AS115" s="16" t="s">
        <v>1095</v>
      </c>
      <c r="AT115" s="11" t="s">
        <v>442</v>
      </c>
      <c r="AU115" s="35" t="s">
        <v>632</v>
      </c>
      <c r="AV115" s="11">
        <v>0.49</v>
      </c>
      <c r="AX115" s="35" t="s">
        <v>1079</v>
      </c>
      <c r="AY115" s="11">
        <v>5.8999999999999997E-2</v>
      </c>
      <c r="BA115" s="237">
        <v>4</v>
      </c>
      <c r="BC115" s="35" t="s">
        <v>229</v>
      </c>
      <c r="BF115" s="237" t="s">
        <v>236</v>
      </c>
      <c r="BL115" s="35" t="s">
        <v>292</v>
      </c>
      <c r="BM115" s="35" t="s">
        <v>114</v>
      </c>
    </row>
    <row r="116" spans="1:80">
      <c r="A116" s="35" t="s">
        <v>982</v>
      </c>
      <c r="B116" s="235" t="s">
        <v>1159</v>
      </c>
      <c r="C116" s="383" t="s">
        <v>1003</v>
      </c>
      <c r="D116" s="383" t="s">
        <v>1163</v>
      </c>
      <c r="E116" s="11" t="s">
        <v>104</v>
      </c>
      <c r="G116" s="16">
        <v>20</v>
      </c>
      <c r="H116" s="16">
        <v>18.399999999999999</v>
      </c>
      <c r="K116" s="35" t="s">
        <v>990</v>
      </c>
      <c r="L116" s="35" t="s">
        <v>133</v>
      </c>
      <c r="M116" s="35" t="s">
        <v>142</v>
      </c>
      <c r="O116" s="35" t="s">
        <v>218</v>
      </c>
      <c r="P116" s="38" t="s">
        <v>207</v>
      </c>
      <c r="Q116" s="38" t="s">
        <v>106</v>
      </c>
      <c r="R116" s="35" t="s">
        <v>107</v>
      </c>
      <c r="T116" s="35" t="s">
        <v>107</v>
      </c>
      <c r="Y116" s="384">
        <v>8</v>
      </c>
      <c r="Z116" s="384">
        <v>1.1000000000000001</v>
      </c>
      <c r="AA116" s="384">
        <v>1.6</v>
      </c>
      <c r="AB116" s="385">
        <v>1</v>
      </c>
      <c r="AC116" s="16">
        <v>9.9</v>
      </c>
      <c r="AE116" s="236">
        <v>130</v>
      </c>
      <c r="AG116" s="37" t="s">
        <v>207</v>
      </c>
      <c r="AH116" s="35" t="s">
        <v>109</v>
      </c>
      <c r="AI116" s="17">
        <v>1E-3</v>
      </c>
      <c r="AJ116" s="17">
        <v>0.1</v>
      </c>
      <c r="AK116" s="17">
        <v>0.01</v>
      </c>
      <c r="AL116" s="242" t="s">
        <v>114</v>
      </c>
      <c r="AM116" s="17">
        <v>0.11</v>
      </c>
      <c r="AN116" s="11" t="s">
        <v>207</v>
      </c>
      <c r="AO116" s="11" t="s">
        <v>208</v>
      </c>
      <c r="AS116" s="16" t="s">
        <v>253</v>
      </c>
      <c r="AT116" s="11" t="s">
        <v>442</v>
      </c>
      <c r="AU116" s="35" t="s">
        <v>632</v>
      </c>
      <c r="AV116" s="11">
        <v>0.6</v>
      </c>
      <c r="AX116" s="35" t="s">
        <v>282</v>
      </c>
      <c r="AY116" s="11">
        <v>7.1999999999999995E-2</v>
      </c>
      <c r="BA116" s="237">
        <v>3</v>
      </c>
      <c r="BC116" s="35" t="s">
        <v>246</v>
      </c>
      <c r="BF116" s="237">
        <v>18</v>
      </c>
      <c r="BL116" s="35" t="s">
        <v>292</v>
      </c>
      <c r="BM116" s="35" t="s">
        <v>114</v>
      </c>
      <c r="BN116" s="35" t="s">
        <v>103</v>
      </c>
      <c r="BP116" s="35" t="s">
        <v>103</v>
      </c>
      <c r="BQ116" s="35" t="s">
        <v>103</v>
      </c>
      <c r="BR116" s="35" t="s">
        <v>103</v>
      </c>
      <c r="BS116" s="35" t="s">
        <v>103</v>
      </c>
      <c r="BT116" s="35" t="s">
        <v>103</v>
      </c>
      <c r="BU116" s="35" t="s">
        <v>103</v>
      </c>
      <c r="BV116" s="35" t="s">
        <v>103</v>
      </c>
      <c r="BW116" s="35" t="s">
        <v>103</v>
      </c>
      <c r="BX116" s="35" t="s">
        <v>103</v>
      </c>
      <c r="CB116" s="35" t="s">
        <v>293</v>
      </c>
    </row>
    <row r="117" spans="1:80">
      <c r="A117" s="35" t="s">
        <v>982</v>
      </c>
      <c r="B117" s="235" t="s">
        <v>1159</v>
      </c>
      <c r="C117" s="383" t="s">
        <v>1005</v>
      </c>
      <c r="D117" s="383" t="s">
        <v>1163</v>
      </c>
      <c r="E117" s="11" t="s">
        <v>1007</v>
      </c>
      <c r="G117" s="16">
        <v>20</v>
      </c>
      <c r="H117" s="16">
        <v>18.399999999999999</v>
      </c>
      <c r="K117" s="35" t="s">
        <v>990</v>
      </c>
      <c r="L117" s="35" t="s">
        <v>133</v>
      </c>
      <c r="M117" s="35" t="s">
        <v>142</v>
      </c>
      <c r="O117" s="35" t="s">
        <v>218</v>
      </c>
      <c r="P117" s="38" t="s">
        <v>207</v>
      </c>
      <c r="Q117" s="38" t="s">
        <v>106</v>
      </c>
      <c r="R117" s="35" t="s">
        <v>107</v>
      </c>
      <c r="T117" s="35" t="s">
        <v>107</v>
      </c>
      <c r="Y117" s="384">
        <v>8.1</v>
      </c>
      <c r="Z117" s="384">
        <v>2.1</v>
      </c>
      <c r="AA117" s="384">
        <v>1.7</v>
      </c>
      <c r="AB117" s="385" t="s">
        <v>248</v>
      </c>
      <c r="AC117" s="16">
        <v>10.3</v>
      </c>
      <c r="AE117" s="236">
        <v>90</v>
      </c>
      <c r="AG117" s="37" t="s">
        <v>207</v>
      </c>
      <c r="AH117" s="35" t="s">
        <v>109</v>
      </c>
      <c r="AI117" s="17">
        <v>3.0000000000000001E-3</v>
      </c>
      <c r="AJ117" s="17">
        <v>0.06</v>
      </c>
      <c r="AK117" s="17" t="s">
        <v>284</v>
      </c>
      <c r="AL117" s="242" t="s">
        <v>114</v>
      </c>
      <c r="AM117" s="17">
        <v>0.09</v>
      </c>
      <c r="AN117" s="11" t="s">
        <v>207</v>
      </c>
      <c r="AO117" s="11" t="s">
        <v>208</v>
      </c>
      <c r="AS117" s="16" t="s">
        <v>230</v>
      </c>
      <c r="AT117" s="11" t="s">
        <v>442</v>
      </c>
      <c r="AU117" s="35" t="s">
        <v>632</v>
      </c>
      <c r="AV117" s="11">
        <v>0.95</v>
      </c>
      <c r="AX117" s="35" t="s">
        <v>1164</v>
      </c>
      <c r="AY117" s="11" t="s">
        <v>107</v>
      </c>
      <c r="BA117" s="237">
        <v>4</v>
      </c>
      <c r="BC117" s="35" t="s">
        <v>229</v>
      </c>
      <c r="BF117" s="237">
        <v>21</v>
      </c>
      <c r="BL117" s="35" t="s">
        <v>292</v>
      </c>
      <c r="BM117" s="35" t="s">
        <v>114</v>
      </c>
    </row>
    <row r="118" spans="1:80">
      <c r="A118" s="35" t="s">
        <v>982</v>
      </c>
      <c r="B118" s="235" t="s">
        <v>1159</v>
      </c>
      <c r="C118" s="383" t="s">
        <v>1009</v>
      </c>
      <c r="D118" s="383" t="s">
        <v>1082</v>
      </c>
      <c r="E118" s="11" t="s">
        <v>104</v>
      </c>
      <c r="G118" s="16">
        <v>19.600000000000001</v>
      </c>
      <c r="H118" s="16">
        <v>18.5</v>
      </c>
      <c r="K118" s="35" t="s">
        <v>990</v>
      </c>
      <c r="L118" s="35" t="s">
        <v>133</v>
      </c>
      <c r="M118" s="35" t="s">
        <v>142</v>
      </c>
      <c r="O118" s="35" t="s">
        <v>218</v>
      </c>
      <c r="P118" s="38" t="s">
        <v>207</v>
      </c>
      <c r="Q118" s="38" t="s">
        <v>106</v>
      </c>
      <c r="R118" s="35" t="s">
        <v>107</v>
      </c>
      <c r="T118" s="35" t="s">
        <v>107</v>
      </c>
      <c r="Y118" s="384">
        <v>8.1</v>
      </c>
      <c r="Z118" s="384">
        <v>1.2</v>
      </c>
      <c r="AA118" s="384">
        <v>1.8</v>
      </c>
      <c r="AB118" s="385" t="s">
        <v>248</v>
      </c>
      <c r="AC118" s="16">
        <v>7.5</v>
      </c>
      <c r="AE118" s="236">
        <v>76</v>
      </c>
      <c r="AG118" s="37" t="s">
        <v>207</v>
      </c>
      <c r="AH118" s="35" t="s">
        <v>109</v>
      </c>
      <c r="AI118" s="17">
        <v>2E-3</v>
      </c>
      <c r="AJ118" s="17">
        <v>0.09</v>
      </c>
      <c r="AK118" s="17">
        <v>0.01</v>
      </c>
      <c r="AL118" s="242" t="s">
        <v>114</v>
      </c>
      <c r="AM118" s="17" t="s">
        <v>101</v>
      </c>
      <c r="AN118" s="11" t="s">
        <v>207</v>
      </c>
      <c r="AO118" s="11" t="s">
        <v>208</v>
      </c>
      <c r="AS118" s="16">
        <v>1</v>
      </c>
      <c r="AT118" s="11">
        <v>0.05</v>
      </c>
      <c r="AU118" s="35" t="s">
        <v>632</v>
      </c>
      <c r="AV118" s="240">
        <v>1</v>
      </c>
      <c r="AX118" s="35" t="s">
        <v>1165</v>
      </c>
      <c r="AY118" s="11">
        <v>7.4999999999999997E-2</v>
      </c>
      <c r="BA118" s="237">
        <v>5</v>
      </c>
      <c r="BC118" s="35" t="s">
        <v>264</v>
      </c>
      <c r="BF118" s="237" t="s">
        <v>986</v>
      </c>
      <c r="BL118" s="35" t="s">
        <v>292</v>
      </c>
      <c r="BM118" s="35" t="s">
        <v>114</v>
      </c>
    </row>
    <row r="119" spans="1:80">
      <c r="A119" s="35" t="s">
        <v>982</v>
      </c>
      <c r="B119" s="235" t="s">
        <v>1159</v>
      </c>
      <c r="C119" s="383" t="s">
        <v>1011</v>
      </c>
      <c r="D119" s="383" t="s">
        <v>1163</v>
      </c>
      <c r="E119" s="11" t="s">
        <v>104</v>
      </c>
      <c r="G119" s="16">
        <v>13</v>
      </c>
      <c r="H119" s="16">
        <v>11.8</v>
      </c>
      <c r="K119" s="35" t="s">
        <v>990</v>
      </c>
      <c r="L119" s="35" t="s">
        <v>133</v>
      </c>
      <c r="M119" s="35" t="s">
        <v>142</v>
      </c>
      <c r="O119" s="35" t="s">
        <v>218</v>
      </c>
      <c r="P119" s="38" t="s">
        <v>207</v>
      </c>
      <c r="Q119" s="38" t="s">
        <v>106</v>
      </c>
      <c r="R119" s="35" t="s">
        <v>107</v>
      </c>
      <c r="T119" s="35" t="s">
        <v>107</v>
      </c>
      <c r="Y119" s="384">
        <v>8.1999999999999993</v>
      </c>
      <c r="Z119" s="384">
        <v>1.4</v>
      </c>
      <c r="AA119" s="384">
        <v>2.1</v>
      </c>
      <c r="AB119" s="385" t="s">
        <v>248</v>
      </c>
      <c r="AC119" s="16">
        <v>11.3</v>
      </c>
      <c r="AE119" s="236">
        <v>33</v>
      </c>
      <c r="AG119" s="37" t="s">
        <v>566</v>
      </c>
      <c r="AH119" s="35" t="s">
        <v>109</v>
      </c>
      <c r="AI119" s="17">
        <v>1E-3</v>
      </c>
      <c r="AJ119" s="17">
        <v>0.05</v>
      </c>
      <c r="AK119" s="17" t="s">
        <v>284</v>
      </c>
      <c r="AL119" s="242" t="s">
        <v>114</v>
      </c>
      <c r="AM119" s="17">
        <v>0.09</v>
      </c>
      <c r="AN119" s="11" t="s">
        <v>207</v>
      </c>
      <c r="AO119" s="11" t="s">
        <v>208</v>
      </c>
      <c r="AS119" s="16" t="s">
        <v>230</v>
      </c>
      <c r="AT119" s="11" t="s">
        <v>442</v>
      </c>
      <c r="AU119" s="35" t="s">
        <v>632</v>
      </c>
      <c r="AV119" s="240">
        <v>1</v>
      </c>
      <c r="AX119" s="11">
        <v>8.6999999999999994E-2</v>
      </c>
      <c r="AY119" s="11">
        <v>7.1999999999999995E-2</v>
      </c>
      <c r="BA119" s="237">
        <v>4</v>
      </c>
      <c r="BC119" s="35" t="s">
        <v>246</v>
      </c>
      <c r="BF119" s="237" t="s">
        <v>334</v>
      </c>
      <c r="BL119" s="35" t="s">
        <v>292</v>
      </c>
      <c r="BM119" s="35" t="s">
        <v>114</v>
      </c>
      <c r="BN119" s="35" t="s">
        <v>103</v>
      </c>
      <c r="BP119" s="35" t="s">
        <v>103</v>
      </c>
      <c r="BQ119" s="35" t="s">
        <v>103</v>
      </c>
      <c r="BR119" s="35" t="s">
        <v>103</v>
      </c>
      <c r="BS119" s="35" t="s">
        <v>103</v>
      </c>
      <c r="BT119" s="35" t="s">
        <v>103</v>
      </c>
      <c r="BU119" s="35" t="s">
        <v>103</v>
      </c>
      <c r="BV119" s="35" t="s">
        <v>103</v>
      </c>
      <c r="BW119" s="35" t="s">
        <v>103</v>
      </c>
      <c r="BX119" s="35" t="s">
        <v>103</v>
      </c>
      <c r="CB119" s="35" t="s">
        <v>293</v>
      </c>
    </row>
    <row r="120" spans="1:80">
      <c r="A120" s="35" t="s">
        <v>982</v>
      </c>
      <c r="B120" s="235" t="s">
        <v>1159</v>
      </c>
      <c r="C120" s="383" t="s">
        <v>136</v>
      </c>
      <c r="D120" s="383" t="s">
        <v>1166</v>
      </c>
      <c r="E120" s="11" t="s">
        <v>104</v>
      </c>
      <c r="G120" s="16">
        <v>12.2</v>
      </c>
      <c r="H120" s="16">
        <v>11</v>
      </c>
      <c r="K120" s="35" t="s">
        <v>990</v>
      </c>
      <c r="L120" s="35" t="s">
        <v>133</v>
      </c>
      <c r="M120" s="35" t="s">
        <v>142</v>
      </c>
      <c r="O120" s="35" t="s">
        <v>218</v>
      </c>
      <c r="P120" s="38" t="s">
        <v>573</v>
      </c>
      <c r="Q120" s="38" t="s">
        <v>106</v>
      </c>
      <c r="R120" s="35" t="s">
        <v>107</v>
      </c>
      <c r="T120" s="35" t="s">
        <v>107</v>
      </c>
      <c r="Y120" s="384">
        <v>8.1999999999999993</v>
      </c>
      <c r="Z120" s="384">
        <v>2.5</v>
      </c>
      <c r="AA120" s="384">
        <v>2</v>
      </c>
      <c r="AB120" s="385">
        <v>1</v>
      </c>
      <c r="AC120" s="16">
        <v>11.5</v>
      </c>
      <c r="AE120" s="236">
        <v>40</v>
      </c>
      <c r="AH120" s="35" t="s">
        <v>109</v>
      </c>
      <c r="AI120" s="17">
        <v>1E-3</v>
      </c>
      <c r="AJ120" s="17">
        <v>0.06</v>
      </c>
      <c r="AK120" s="17" t="s">
        <v>109</v>
      </c>
      <c r="AL120" s="242" t="s">
        <v>114</v>
      </c>
      <c r="AM120" s="17" t="s">
        <v>101</v>
      </c>
      <c r="AN120" s="11" t="s">
        <v>107</v>
      </c>
      <c r="AO120" s="11" t="s">
        <v>208</v>
      </c>
      <c r="AS120" s="16" t="s">
        <v>1107</v>
      </c>
      <c r="AT120" s="11" t="s">
        <v>442</v>
      </c>
      <c r="AU120" s="35" t="s">
        <v>632</v>
      </c>
      <c r="AV120" s="11">
        <v>1.1000000000000001</v>
      </c>
      <c r="AX120" s="35" t="s">
        <v>1060</v>
      </c>
      <c r="AY120" s="11" t="s">
        <v>282</v>
      </c>
      <c r="BA120" s="237">
        <v>5</v>
      </c>
      <c r="BC120" s="35" t="s">
        <v>319</v>
      </c>
      <c r="BF120" s="237" t="s">
        <v>334</v>
      </c>
      <c r="BL120" s="35" t="s">
        <v>292</v>
      </c>
      <c r="BM120" s="35" t="s">
        <v>114</v>
      </c>
    </row>
    <row r="121" spans="1:80">
      <c r="A121" s="35" t="s">
        <v>982</v>
      </c>
      <c r="B121" s="235" t="s">
        <v>1159</v>
      </c>
      <c r="C121" s="383" t="s">
        <v>1014</v>
      </c>
      <c r="D121" s="383" t="s">
        <v>1167</v>
      </c>
      <c r="E121" s="11" t="s">
        <v>104</v>
      </c>
      <c r="G121" s="16">
        <v>14.1</v>
      </c>
      <c r="H121" s="16">
        <v>11.9</v>
      </c>
      <c r="K121" s="35" t="s">
        <v>990</v>
      </c>
      <c r="L121" s="35" t="s">
        <v>133</v>
      </c>
      <c r="M121" s="35" t="s">
        <v>142</v>
      </c>
      <c r="O121" s="35" t="s">
        <v>218</v>
      </c>
      <c r="P121" s="38" t="s">
        <v>207</v>
      </c>
      <c r="Q121" s="38" t="s">
        <v>106</v>
      </c>
      <c r="R121" s="35" t="s">
        <v>107</v>
      </c>
      <c r="T121" s="35" t="s">
        <v>107</v>
      </c>
      <c r="Y121" s="384">
        <v>8.3000000000000007</v>
      </c>
      <c r="Z121" s="384">
        <v>2.8</v>
      </c>
      <c r="AA121" s="384">
        <v>2.4</v>
      </c>
      <c r="AB121" s="385" t="s">
        <v>248</v>
      </c>
      <c r="AC121" s="16">
        <v>13.2</v>
      </c>
      <c r="AE121" s="236">
        <v>19</v>
      </c>
      <c r="AG121" s="37" t="s">
        <v>207</v>
      </c>
      <c r="AH121" s="35" t="s">
        <v>109</v>
      </c>
      <c r="AI121" s="17">
        <v>1E-3</v>
      </c>
      <c r="AJ121" s="17">
        <v>0.04</v>
      </c>
      <c r="AK121" s="17" t="s">
        <v>109</v>
      </c>
      <c r="AL121" s="242" t="s">
        <v>114</v>
      </c>
      <c r="AM121" s="17" t="s">
        <v>101</v>
      </c>
      <c r="AN121" s="11" t="s">
        <v>207</v>
      </c>
      <c r="AO121" s="11" t="s">
        <v>208</v>
      </c>
      <c r="AS121" s="16" t="s">
        <v>263</v>
      </c>
      <c r="AT121" s="11">
        <v>0.14000000000000001</v>
      </c>
      <c r="AU121" s="35" t="s">
        <v>632</v>
      </c>
      <c r="AV121" s="11">
        <v>1.1000000000000001</v>
      </c>
      <c r="AX121" s="35" t="s">
        <v>348</v>
      </c>
      <c r="AY121" s="11" t="s">
        <v>282</v>
      </c>
      <c r="BA121" s="237">
        <v>5</v>
      </c>
      <c r="BC121" s="35" t="s">
        <v>246</v>
      </c>
      <c r="BF121" s="237" t="s">
        <v>310</v>
      </c>
      <c r="BL121" s="35" t="s">
        <v>292</v>
      </c>
      <c r="BM121" s="35" t="s">
        <v>114</v>
      </c>
    </row>
    <row r="122" spans="1:80">
      <c r="A122" s="35" t="s">
        <v>982</v>
      </c>
      <c r="B122" s="235" t="s">
        <v>1159</v>
      </c>
      <c r="C122" s="383" t="s">
        <v>1015</v>
      </c>
      <c r="D122" s="383" t="s">
        <v>1168</v>
      </c>
      <c r="E122" s="11" t="s">
        <v>187</v>
      </c>
      <c r="G122" s="16">
        <v>10.199999999999999</v>
      </c>
      <c r="H122" s="16">
        <v>12</v>
      </c>
      <c r="K122" s="35" t="s">
        <v>1047</v>
      </c>
      <c r="L122" s="35" t="s">
        <v>133</v>
      </c>
      <c r="M122" s="35" t="s">
        <v>142</v>
      </c>
      <c r="O122" s="35" t="s">
        <v>218</v>
      </c>
      <c r="P122" s="38" t="s">
        <v>207</v>
      </c>
      <c r="Q122" s="38" t="s">
        <v>106</v>
      </c>
      <c r="R122" s="35" t="s">
        <v>107</v>
      </c>
      <c r="T122" s="35" t="s">
        <v>107</v>
      </c>
      <c r="Y122" s="384">
        <v>8.1</v>
      </c>
      <c r="Z122" s="384">
        <v>4</v>
      </c>
      <c r="AA122" s="384">
        <v>4.5999999999999996</v>
      </c>
      <c r="AB122" s="385">
        <v>3</v>
      </c>
      <c r="AC122" s="16">
        <v>10.3</v>
      </c>
      <c r="AE122" s="236">
        <v>19</v>
      </c>
      <c r="AG122" s="37" t="s">
        <v>207</v>
      </c>
      <c r="AH122" s="35" t="s">
        <v>109</v>
      </c>
      <c r="AI122" s="17">
        <v>8.9999999999999993E-3</v>
      </c>
      <c r="AJ122" s="17">
        <v>0.08</v>
      </c>
      <c r="AK122" s="17">
        <v>0.02</v>
      </c>
      <c r="AL122" s="242" t="s">
        <v>114</v>
      </c>
      <c r="AM122" s="17">
        <v>0.16</v>
      </c>
      <c r="AN122" s="11" t="s">
        <v>207</v>
      </c>
      <c r="AO122" s="11" t="s">
        <v>208</v>
      </c>
      <c r="AS122" s="16" t="s">
        <v>275</v>
      </c>
      <c r="AT122" s="11" t="s">
        <v>442</v>
      </c>
      <c r="AU122" s="35" t="s">
        <v>632</v>
      </c>
      <c r="AV122" s="240">
        <v>1</v>
      </c>
      <c r="AX122" s="35" t="s">
        <v>1169</v>
      </c>
      <c r="AY122" s="11">
        <v>8.5000000000000006E-2</v>
      </c>
      <c r="BA122" s="237">
        <v>25</v>
      </c>
      <c r="BC122" s="35" t="s">
        <v>238</v>
      </c>
      <c r="BF122" s="237" t="s">
        <v>1000</v>
      </c>
      <c r="BL122" s="35" t="s">
        <v>292</v>
      </c>
      <c r="BM122" s="35" t="s">
        <v>114</v>
      </c>
      <c r="BN122" s="35" t="s">
        <v>103</v>
      </c>
      <c r="BP122" s="35" t="s">
        <v>103</v>
      </c>
      <c r="BQ122" s="35" t="s">
        <v>103</v>
      </c>
      <c r="BR122" s="35" t="s">
        <v>103</v>
      </c>
      <c r="BS122" s="35" t="s">
        <v>103</v>
      </c>
      <c r="BT122" s="35" t="s">
        <v>103</v>
      </c>
      <c r="BU122" s="35" t="s">
        <v>103</v>
      </c>
      <c r="BV122" s="35" t="s">
        <v>103</v>
      </c>
      <c r="BW122" s="35" t="s">
        <v>103</v>
      </c>
      <c r="BX122" s="35" t="s">
        <v>103</v>
      </c>
      <c r="CB122" s="35" t="s">
        <v>293</v>
      </c>
    </row>
    <row r="123" spans="1:80">
      <c r="A123" s="35" t="s">
        <v>982</v>
      </c>
      <c r="B123" s="235" t="s">
        <v>1170</v>
      </c>
      <c r="C123" s="383" t="s">
        <v>984</v>
      </c>
      <c r="D123" s="383" t="s">
        <v>1171</v>
      </c>
      <c r="E123" s="11" t="s">
        <v>104</v>
      </c>
      <c r="G123" s="16">
        <v>21.2</v>
      </c>
      <c r="H123" s="16">
        <v>13.6</v>
      </c>
      <c r="K123" s="35" t="s">
        <v>990</v>
      </c>
      <c r="L123" s="35" t="s">
        <v>133</v>
      </c>
      <c r="M123" s="35" t="s">
        <v>142</v>
      </c>
      <c r="O123" s="35" t="s">
        <v>218</v>
      </c>
      <c r="P123" s="38" t="s">
        <v>573</v>
      </c>
      <c r="Q123" s="38" t="s">
        <v>106</v>
      </c>
      <c r="R123" s="35" t="s">
        <v>107</v>
      </c>
      <c r="T123" s="35" t="s">
        <v>107</v>
      </c>
      <c r="Y123" s="384">
        <v>7.9</v>
      </c>
      <c r="Z123" s="384">
        <v>1.2</v>
      </c>
      <c r="AA123" s="384">
        <v>2.8</v>
      </c>
      <c r="AB123" s="385" t="s">
        <v>248</v>
      </c>
      <c r="AC123" s="16">
        <v>10.9</v>
      </c>
      <c r="AE123" s="236">
        <v>25</v>
      </c>
      <c r="AG123" s="37" t="s">
        <v>207</v>
      </c>
      <c r="AH123" s="35" t="s">
        <v>109</v>
      </c>
      <c r="AI123" s="11">
        <v>1E-3</v>
      </c>
      <c r="AJ123" s="11">
        <v>0.02</v>
      </c>
      <c r="AK123" s="11" t="s">
        <v>284</v>
      </c>
      <c r="AL123" s="20" t="s">
        <v>114</v>
      </c>
      <c r="AM123" s="11" t="s">
        <v>101</v>
      </c>
      <c r="AN123" s="11" t="s">
        <v>107</v>
      </c>
      <c r="AO123" s="11" t="s">
        <v>208</v>
      </c>
      <c r="AS123" s="16" t="s">
        <v>275</v>
      </c>
      <c r="AT123" s="11" t="s">
        <v>442</v>
      </c>
      <c r="AU123" s="35" t="s">
        <v>632</v>
      </c>
      <c r="AV123" s="238">
        <v>0.74</v>
      </c>
      <c r="AX123" s="11" t="s">
        <v>1169</v>
      </c>
      <c r="AY123" s="11" t="s">
        <v>107</v>
      </c>
      <c r="BA123" s="237">
        <v>2</v>
      </c>
      <c r="BC123" s="11">
        <v>0.03</v>
      </c>
      <c r="BF123" s="37" t="s">
        <v>220</v>
      </c>
      <c r="BL123" s="35" t="s">
        <v>292</v>
      </c>
      <c r="BM123" s="35" t="s">
        <v>114</v>
      </c>
    </row>
    <row r="124" spans="1:80">
      <c r="A124" s="35" t="s">
        <v>982</v>
      </c>
      <c r="B124" s="235" t="s">
        <v>1170</v>
      </c>
      <c r="C124" s="383" t="s">
        <v>989</v>
      </c>
      <c r="D124" s="383" t="s">
        <v>1172</v>
      </c>
      <c r="E124" s="11" t="s">
        <v>104</v>
      </c>
      <c r="G124" s="16">
        <v>28.9</v>
      </c>
      <c r="H124" s="16">
        <v>21</v>
      </c>
      <c r="K124" s="35" t="s">
        <v>990</v>
      </c>
      <c r="L124" s="35" t="s">
        <v>133</v>
      </c>
      <c r="M124" s="35" t="s">
        <v>142</v>
      </c>
      <c r="O124" s="35" t="s">
        <v>218</v>
      </c>
      <c r="P124" s="38" t="s">
        <v>207</v>
      </c>
      <c r="Q124" s="38" t="s">
        <v>106</v>
      </c>
      <c r="R124" s="35" t="s">
        <v>107</v>
      </c>
      <c r="T124" s="35" t="s">
        <v>107</v>
      </c>
      <c r="Y124" s="384">
        <v>8</v>
      </c>
      <c r="Z124" s="384">
        <v>0.7</v>
      </c>
      <c r="AA124" s="384">
        <v>1.2</v>
      </c>
      <c r="AB124" s="385" t="s">
        <v>411</v>
      </c>
      <c r="AC124" s="16">
        <v>9.1999999999999993</v>
      </c>
      <c r="AE124" s="236">
        <v>43</v>
      </c>
      <c r="AG124" s="37" t="s">
        <v>207</v>
      </c>
      <c r="AH124" s="35" t="s">
        <v>109</v>
      </c>
      <c r="AI124" s="11">
        <v>1E-3</v>
      </c>
      <c r="AJ124" s="11" t="s">
        <v>286</v>
      </c>
      <c r="AK124" s="11" t="s">
        <v>109</v>
      </c>
      <c r="AL124" s="20" t="s">
        <v>114</v>
      </c>
      <c r="AM124" s="11" t="s">
        <v>101</v>
      </c>
      <c r="AN124" s="11" t="s">
        <v>207</v>
      </c>
      <c r="AO124" s="11" t="s">
        <v>208</v>
      </c>
      <c r="AS124" s="19">
        <v>0.7</v>
      </c>
      <c r="AT124" s="11">
        <v>0.04</v>
      </c>
      <c r="AU124" s="35" t="s">
        <v>632</v>
      </c>
      <c r="AV124" s="238">
        <v>0.88</v>
      </c>
      <c r="AX124" s="11" t="s">
        <v>1173</v>
      </c>
      <c r="AY124" s="11" t="s">
        <v>107</v>
      </c>
      <c r="BA124" s="237">
        <v>3</v>
      </c>
      <c r="BC124" s="11" t="s">
        <v>229</v>
      </c>
      <c r="BF124" s="37" t="s">
        <v>223</v>
      </c>
      <c r="BL124" s="35" t="s">
        <v>292</v>
      </c>
      <c r="BM124" s="35" t="s">
        <v>114</v>
      </c>
    </row>
    <row r="125" spans="1:80">
      <c r="A125" s="35" t="s">
        <v>982</v>
      </c>
      <c r="B125" s="235" t="s">
        <v>1170</v>
      </c>
      <c r="C125" s="383" t="s">
        <v>993</v>
      </c>
      <c r="D125" s="383" t="s">
        <v>1045</v>
      </c>
      <c r="E125" s="11" t="s">
        <v>99</v>
      </c>
      <c r="G125" s="16">
        <v>23.2</v>
      </c>
      <c r="H125" s="16">
        <v>18.899999999999999</v>
      </c>
      <c r="K125" s="35" t="s">
        <v>990</v>
      </c>
      <c r="L125" s="35" t="s">
        <v>133</v>
      </c>
      <c r="M125" s="35" t="s">
        <v>142</v>
      </c>
      <c r="O125" s="35" t="s">
        <v>218</v>
      </c>
      <c r="P125" s="38" t="s">
        <v>207</v>
      </c>
      <c r="Q125" s="38" t="s">
        <v>106</v>
      </c>
      <c r="R125" s="35" t="s">
        <v>107</v>
      </c>
      <c r="T125" s="35" t="s">
        <v>107</v>
      </c>
      <c r="Y125" s="384">
        <v>8.1</v>
      </c>
      <c r="Z125" s="384">
        <v>1</v>
      </c>
      <c r="AA125" s="384">
        <v>1.4</v>
      </c>
      <c r="AB125" s="385" t="s">
        <v>248</v>
      </c>
      <c r="AC125" s="16">
        <v>9.6999999999999993</v>
      </c>
      <c r="AE125" s="236">
        <v>50</v>
      </c>
      <c r="AG125" s="37" t="s">
        <v>566</v>
      </c>
      <c r="AH125" s="35" t="s">
        <v>109</v>
      </c>
      <c r="AI125" s="11">
        <v>1E-3</v>
      </c>
      <c r="AJ125" s="11" t="s">
        <v>286</v>
      </c>
      <c r="AK125" s="11" t="s">
        <v>109</v>
      </c>
      <c r="AL125" s="20" t="s">
        <v>114</v>
      </c>
      <c r="AM125" s="238">
        <v>0.1</v>
      </c>
      <c r="AN125" s="11" t="s">
        <v>207</v>
      </c>
      <c r="AO125" s="11" t="s">
        <v>208</v>
      </c>
      <c r="AS125" s="16" t="s">
        <v>1174</v>
      </c>
      <c r="AT125" s="11" t="s">
        <v>442</v>
      </c>
      <c r="AU125" s="35" t="s">
        <v>632</v>
      </c>
      <c r="AV125" s="238">
        <v>1</v>
      </c>
      <c r="AX125" s="11" t="s">
        <v>1044</v>
      </c>
      <c r="AY125" s="11" t="s">
        <v>107</v>
      </c>
      <c r="BA125" s="237">
        <v>3</v>
      </c>
      <c r="BC125" s="11" t="s">
        <v>229</v>
      </c>
      <c r="BF125" s="37" t="s">
        <v>247</v>
      </c>
      <c r="BL125" s="35" t="s">
        <v>292</v>
      </c>
      <c r="BM125" s="35" t="s">
        <v>114</v>
      </c>
      <c r="BN125" s="35" t="s">
        <v>103</v>
      </c>
      <c r="BP125" s="35" t="s">
        <v>103</v>
      </c>
      <c r="BQ125" s="35" t="s">
        <v>103</v>
      </c>
      <c r="BR125" s="35" t="s">
        <v>103</v>
      </c>
      <c r="BS125" s="35" t="s">
        <v>103</v>
      </c>
      <c r="BT125" s="35" t="s">
        <v>103</v>
      </c>
      <c r="BU125" s="35" t="s">
        <v>103</v>
      </c>
      <c r="BV125" s="35" t="s">
        <v>103</v>
      </c>
      <c r="BW125" s="35" t="s">
        <v>103</v>
      </c>
      <c r="BX125" s="35" t="s">
        <v>103</v>
      </c>
      <c r="CB125" s="35" t="s">
        <v>293</v>
      </c>
    </row>
    <row r="126" spans="1:80">
      <c r="A126" s="35" t="s">
        <v>982</v>
      </c>
      <c r="B126" s="235" t="s">
        <v>1170</v>
      </c>
      <c r="C126" s="383" t="s">
        <v>998</v>
      </c>
      <c r="D126" s="383" t="s">
        <v>215</v>
      </c>
      <c r="E126" s="11" t="s">
        <v>99</v>
      </c>
      <c r="G126" s="16">
        <v>27.4</v>
      </c>
      <c r="H126" s="16">
        <v>23</v>
      </c>
      <c r="K126" s="35" t="s">
        <v>990</v>
      </c>
      <c r="L126" s="35" t="s">
        <v>133</v>
      </c>
      <c r="M126" s="35" t="s">
        <v>142</v>
      </c>
      <c r="O126" s="35" t="s">
        <v>218</v>
      </c>
      <c r="P126" s="38" t="s">
        <v>207</v>
      </c>
      <c r="Q126" s="38" t="s">
        <v>106</v>
      </c>
      <c r="R126" s="35" t="s">
        <v>107</v>
      </c>
      <c r="T126" s="35" t="s">
        <v>107</v>
      </c>
      <c r="Y126" s="384">
        <v>8.1999999999999993</v>
      </c>
      <c r="Z126" s="384">
        <v>0.7</v>
      </c>
      <c r="AA126" s="384">
        <v>1.4</v>
      </c>
      <c r="AB126" s="385" t="s">
        <v>248</v>
      </c>
      <c r="AC126" s="16">
        <v>9.1999999999999993</v>
      </c>
      <c r="AE126" s="236">
        <v>43</v>
      </c>
      <c r="AG126" s="37" t="s">
        <v>207</v>
      </c>
      <c r="AH126" s="35" t="s">
        <v>109</v>
      </c>
      <c r="AI126" s="11">
        <v>2E-3</v>
      </c>
      <c r="AJ126" s="11">
        <v>0.02</v>
      </c>
      <c r="AK126" s="11" t="s">
        <v>109</v>
      </c>
      <c r="AL126" s="20" t="s">
        <v>114</v>
      </c>
      <c r="AM126" s="11">
        <v>0.09</v>
      </c>
      <c r="AN126" s="11" t="s">
        <v>207</v>
      </c>
      <c r="AO126" s="11" t="s">
        <v>208</v>
      </c>
      <c r="AS126" s="16" t="s">
        <v>324</v>
      </c>
      <c r="AT126" s="11">
        <v>0.05</v>
      </c>
      <c r="AU126" s="35" t="s">
        <v>632</v>
      </c>
      <c r="AV126" s="238">
        <v>0.85</v>
      </c>
      <c r="AX126" s="11" t="s">
        <v>1017</v>
      </c>
      <c r="AY126" s="11" t="s">
        <v>252</v>
      </c>
      <c r="BA126" s="237">
        <v>3</v>
      </c>
      <c r="BC126" s="11" t="s">
        <v>319</v>
      </c>
      <c r="BF126" s="37" t="s">
        <v>223</v>
      </c>
      <c r="BL126" s="35" t="s">
        <v>292</v>
      </c>
      <c r="BM126" s="35" t="s">
        <v>114</v>
      </c>
    </row>
    <row r="127" spans="1:80">
      <c r="A127" s="35" t="s">
        <v>982</v>
      </c>
      <c r="B127" s="235" t="s">
        <v>1170</v>
      </c>
      <c r="C127" s="383" t="s">
        <v>1001</v>
      </c>
      <c r="D127" s="383" t="s">
        <v>1161</v>
      </c>
      <c r="E127" s="11" t="s">
        <v>104</v>
      </c>
      <c r="G127" s="16">
        <v>34.200000000000003</v>
      </c>
      <c r="H127" s="16">
        <v>24.2</v>
      </c>
      <c r="K127" s="35" t="s">
        <v>990</v>
      </c>
      <c r="L127" s="35" t="s">
        <v>133</v>
      </c>
      <c r="M127" s="35" t="s">
        <v>142</v>
      </c>
      <c r="O127" s="35" t="s">
        <v>218</v>
      </c>
      <c r="P127" s="38" t="s">
        <v>207</v>
      </c>
      <c r="Q127" s="38" t="s">
        <v>106</v>
      </c>
      <c r="R127" s="35" t="s">
        <v>107</v>
      </c>
      <c r="T127" s="35" t="s">
        <v>107</v>
      </c>
      <c r="Y127" s="384">
        <v>8.1</v>
      </c>
      <c r="Z127" s="384">
        <v>0.9</v>
      </c>
      <c r="AA127" s="384">
        <v>0.8</v>
      </c>
      <c r="AB127" s="385" t="s">
        <v>248</v>
      </c>
      <c r="AC127" s="16">
        <v>9</v>
      </c>
      <c r="AE127" s="236">
        <v>8</v>
      </c>
      <c r="AH127" s="35" t="s">
        <v>109</v>
      </c>
      <c r="AI127" s="11">
        <v>1E-3</v>
      </c>
      <c r="AJ127" s="11" t="s">
        <v>286</v>
      </c>
      <c r="AK127" s="11" t="s">
        <v>109</v>
      </c>
      <c r="AL127" s="20" t="s">
        <v>114</v>
      </c>
      <c r="AM127" s="11">
        <v>0.17</v>
      </c>
      <c r="AN127" s="11" t="s">
        <v>207</v>
      </c>
      <c r="AO127" s="11" t="s">
        <v>208</v>
      </c>
      <c r="AS127" s="16" t="s">
        <v>1110</v>
      </c>
      <c r="AT127" s="11" t="s">
        <v>442</v>
      </c>
      <c r="AU127" s="35" t="s">
        <v>632</v>
      </c>
      <c r="AV127" s="238">
        <v>0.69</v>
      </c>
      <c r="AX127" s="11" t="s">
        <v>347</v>
      </c>
      <c r="AY127" s="11">
        <v>0.02</v>
      </c>
      <c r="BA127" s="237">
        <v>2</v>
      </c>
      <c r="BC127" s="11" t="s">
        <v>443</v>
      </c>
      <c r="BF127" s="37" t="s">
        <v>261</v>
      </c>
      <c r="BL127" s="35" t="s">
        <v>292</v>
      </c>
      <c r="BM127" s="35" t="s">
        <v>114</v>
      </c>
    </row>
    <row r="128" spans="1:80">
      <c r="A128" s="35" t="s">
        <v>982</v>
      </c>
      <c r="B128" s="235" t="s">
        <v>1170</v>
      </c>
      <c r="C128" s="383" t="s">
        <v>1003</v>
      </c>
      <c r="D128" s="383" t="s">
        <v>1055</v>
      </c>
      <c r="E128" s="11" t="s">
        <v>104</v>
      </c>
      <c r="G128" s="16">
        <v>29.2</v>
      </c>
      <c r="H128" s="16">
        <v>22.8</v>
      </c>
      <c r="K128" s="35" t="s">
        <v>990</v>
      </c>
      <c r="L128" s="35" t="s">
        <v>133</v>
      </c>
      <c r="M128" s="35" t="s">
        <v>142</v>
      </c>
      <c r="O128" s="35" t="s">
        <v>218</v>
      </c>
      <c r="P128" s="38" t="s">
        <v>573</v>
      </c>
      <c r="Q128" s="38" t="s">
        <v>106</v>
      </c>
      <c r="R128" s="35" t="s">
        <v>107</v>
      </c>
      <c r="T128" s="35" t="s">
        <v>107</v>
      </c>
      <c r="Y128" s="384">
        <v>8</v>
      </c>
      <c r="Z128" s="384">
        <v>0.8</v>
      </c>
      <c r="AA128" s="384">
        <v>1.2</v>
      </c>
      <c r="AB128" s="385" t="s">
        <v>248</v>
      </c>
      <c r="AC128" s="16">
        <v>8.6999999999999993</v>
      </c>
      <c r="AE128" s="236">
        <v>130</v>
      </c>
      <c r="AG128" s="37" t="s">
        <v>207</v>
      </c>
      <c r="AH128" s="35" t="s">
        <v>109</v>
      </c>
      <c r="AI128" s="11">
        <v>1E-3</v>
      </c>
      <c r="AJ128" s="11">
        <v>0.02</v>
      </c>
      <c r="AK128" s="11" t="s">
        <v>109</v>
      </c>
      <c r="AL128" s="20" t="s">
        <v>114</v>
      </c>
      <c r="AM128" s="11">
        <v>0.11</v>
      </c>
      <c r="AN128" s="11" t="s">
        <v>107</v>
      </c>
      <c r="AO128" s="11" t="s">
        <v>208</v>
      </c>
      <c r="AS128" s="16" t="s">
        <v>1175</v>
      </c>
      <c r="AT128" s="11" t="s">
        <v>442</v>
      </c>
      <c r="AU128" s="35" t="s">
        <v>632</v>
      </c>
      <c r="AV128" s="238">
        <v>0.8</v>
      </c>
      <c r="AX128" s="11" t="s">
        <v>321</v>
      </c>
      <c r="AY128" s="11">
        <v>3.3000000000000002E-2</v>
      </c>
      <c r="BA128" s="237">
        <v>3</v>
      </c>
      <c r="BC128" s="11" t="s">
        <v>229</v>
      </c>
      <c r="BF128" s="37" t="s">
        <v>223</v>
      </c>
      <c r="BL128" s="35" t="s">
        <v>292</v>
      </c>
      <c r="BM128" s="35" t="s">
        <v>114</v>
      </c>
      <c r="BN128" s="35" t="s">
        <v>103</v>
      </c>
      <c r="BP128" s="35" t="s">
        <v>103</v>
      </c>
      <c r="BQ128" s="35" t="s">
        <v>103</v>
      </c>
      <c r="BR128" s="35" t="s">
        <v>103</v>
      </c>
      <c r="BS128" s="35" t="s">
        <v>103</v>
      </c>
      <c r="BT128" s="35" t="s">
        <v>103</v>
      </c>
      <c r="BU128" s="35" t="s">
        <v>103</v>
      </c>
      <c r="BV128" s="35" t="s">
        <v>103</v>
      </c>
      <c r="BW128" s="35" t="s">
        <v>103</v>
      </c>
      <c r="BX128" s="35" t="s">
        <v>103</v>
      </c>
      <c r="CB128" s="35" t="s">
        <v>293</v>
      </c>
    </row>
    <row r="129" spans="1:80">
      <c r="A129" s="35" t="s">
        <v>982</v>
      </c>
      <c r="B129" s="235" t="s">
        <v>1170</v>
      </c>
      <c r="C129" s="383" t="s">
        <v>1005</v>
      </c>
      <c r="D129" s="383" t="s">
        <v>1176</v>
      </c>
      <c r="E129" s="11" t="s">
        <v>1007</v>
      </c>
      <c r="G129" s="16">
        <v>18.100000000000001</v>
      </c>
      <c r="H129" s="16">
        <v>18.399999999999999</v>
      </c>
      <c r="K129" s="35" t="s">
        <v>990</v>
      </c>
      <c r="L129" s="35" t="s">
        <v>133</v>
      </c>
      <c r="M129" s="35" t="s">
        <v>142</v>
      </c>
      <c r="O129" s="35" t="s">
        <v>218</v>
      </c>
      <c r="P129" s="38" t="s">
        <v>207</v>
      </c>
      <c r="Q129" s="38" t="s">
        <v>106</v>
      </c>
      <c r="R129" s="35" t="s">
        <v>107</v>
      </c>
      <c r="T129" s="35" t="s">
        <v>107</v>
      </c>
      <c r="Y129" s="384">
        <v>7.9</v>
      </c>
      <c r="Z129" s="384">
        <v>1</v>
      </c>
      <c r="AA129" s="384">
        <v>2.5</v>
      </c>
      <c r="AB129" s="385">
        <v>2</v>
      </c>
      <c r="AC129" s="16">
        <v>9.9</v>
      </c>
      <c r="AE129" s="236">
        <v>190</v>
      </c>
      <c r="AG129" s="37" t="s">
        <v>207</v>
      </c>
      <c r="AH129" s="35" t="s">
        <v>109</v>
      </c>
      <c r="AI129" s="11">
        <v>2E-3</v>
      </c>
      <c r="AJ129" s="11" t="s">
        <v>286</v>
      </c>
      <c r="AK129" s="11" t="s">
        <v>109</v>
      </c>
      <c r="AL129" s="20" t="s">
        <v>114</v>
      </c>
      <c r="AM129" s="11">
        <v>0.18</v>
      </c>
      <c r="AN129" s="11" t="s">
        <v>207</v>
      </c>
      <c r="AO129" s="11" t="s">
        <v>208</v>
      </c>
      <c r="AS129" s="16" t="s">
        <v>1153</v>
      </c>
      <c r="AT129" s="11" t="s">
        <v>442</v>
      </c>
      <c r="AU129" s="35" t="s">
        <v>632</v>
      </c>
      <c r="AV129" s="238">
        <v>0.84</v>
      </c>
      <c r="AX129" s="11" t="s">
        <v>228</v>
      </c>
      <c r="AY129" s="11" t="s">
        <v>107</v>
      </c>
      <c r="BA129" s="237">
        <v>2</v>
      </c>
      <c r="BC129" s="11" t="s">
        <v>443</v>
      </c>
      <c r="BF129" s="37" t="s">
        <v>223</v>
      </c>
      <c r="BL129" s="35" t="s">
        <v>292</v>
      </c>
      <c r="BM129" s="35" t="s">
        <v>114</v>
      </c>
    </row>
    <row r="130" spans="1:80">
      <c r="A130" s="35" t="s">
        <v>982</v>
      </c>
      <c r="B130" s="235" t="s">
        <v>1170</v>
      </c>
      <c r="C130" s="383" t="s">
        <v>1009</v>
      </c>
      <c r="D130" s="383" t="s">
        <v>1077</v>
      </c>
      <c r="E130" s="11" t="s">
        <v>104</v>
      </c>
      <c r="G130" s="16">
        <v>18.399999999999999</v>
      </c>
      <c r="H130" s="16">
        <v>14.5</v>
      </c>
      <c r="K130" s="35" t="s">
        <v>990</v>
      </c>
      <c r="L130" s="35" t="s">
        <v>133</v>
      </c>
      <c r="M130" s="35" t="s">
        <v>142</v>
      </c>
      <c r="O130" s="35" t="s">
        <v>218</v>
      </c>
      <c r="P130" s="38" t="s">
        <v>207</v>
      </c>
      <c r="Q130" s="38" t="s">
        <v>106</v>
      </c>
      <c r="R130" s="35" t="s">
        <v>107</v>
      </c>
      <c r="T130" s="35" t="s">
        <v>107</v>
      </c>
      <c r="Y130" s="384">
        <v>7.9</v>
      </c>
      <c r="Z130" s="384">
        <v>0.1</v>
      </c>
      <c r="AA130" s="384">
        <v>1</v>
      </c>
      <c r="AB130" s="385">
        <v>1</v>
      </c>
      <c r="AC130" s="16">
        <v>7.3</v>
      </c>
      <c r="AE130" s="236">
        <v>7</v>
      </c>
      <c r="AG130" s="37" t="s">
        <v>207</v>
      </c>
      <c r="AH130" s="35" t="s">
        <v>109</v>
      </c>
      <c r="AI130" s="11">
        <v>1E-3</v>
      </c>
      <c r="AJ130" s="11">
        <v>0.02</v>
      </c>
      <c r="AK130" s="11" t="s">
        <v>109</v>
      </c>
      <c r="AL130" s="20" t="s">
        <v>114</v>
      </c>
      <c r="AM130" s="11" t="s">
        <v>101</v>
      </c>
      <c r="AN130" s="11" t="s">
        <v>207</v>
      </c>
      <c r="AO130" s="11" t="s">
        <v>208</v>
      </c>
      <c r="AS130" s="16" t="s">
        <v>1177</v>
      </c>
      <c r="AT130" s="11" t="s">
        <v>442</v>
      </c>
      <c r="AU130" s="35" t="s">
        <v>632</v>
      </c>
      <c r="AV130" s="238">
        <v>0.94</v>
      </c>
      <c r="AX130" s="11" t="s">
        <v>1178</v>
      </c>
      <c r="AY130" s="11" t="s">
        <v>107</v>
      </c>
      <c r="BA130" s="237">
        <v>2</v>
      </c>
      <c r="BC130" s="11" t="s">
        <v>443</v>
      </c>
      <c r="BF130" s="37" t="s">
        <v>269</v>
      </c>
      <c r="BL130" s="35" t="s">
        <v>292</v>
      </c>
      <c r="BM130" s="35" t="s">
        <v>114</v>
      </c>
    </row>
    <row r="131" spans="1:80">
      <c r="A131" s="35" t="s">
        <v>982</v>
      </c>
      <c r="B131" s="235" t="s">
        <v>1170</v>
      </c>
      <c r="C131" s="383" t="s">
        <v>1011</v>
      </c>
      <c r="D131" s="383" t="s">
        <v>1013</v>
      </c>
      <c r="E131" s="11" t="s">
        <v>104</v>
      </c>
      <c r="G131" s="16">
        <v>11.2</v>
      </c>
      <c r="H131" s="16">
        <v>12.2</v>
      </c>
      <c r="K131" s="35" t="s">
        <v>990</v>
      </c>
      <c r="L131" s="35" t="s">
        <v>133</v>
      </c>
      <c r="M131" s="35" t="s">
        <v>142</v>
      </c>
      <c r="O131" s="35" t="s">
        <v>218</v>
      </c>
      <c r="P131" s="38" t="s">
        <v>207</v>
      </c>
      <c r="Q131" s="38" t="s">
        <v>106</v>
      </c>
      <c r="R131" s="35" t="s">
        <v>107</v>
      </c>
      <c r="T131" s="35" t="s">
        <v>107</v>
      </c>
      <c r="Y131" s="384">
        <v>8.1999999999999993</v>
      </c>
      <c r="Z131" s="384">
        <v>1.3</v>
      </c>
      <c r="AA131" s="384">
        <v>1.3</v>
      </c>
      <c r="AB131" s="385" t="s">
        <v>248</v>
      </c>
      <c r="AC131" s="16">
        <v>12.6</v>
      </c>
      <c r="AE131" s="236">
        <v>36</v>
      </c>
      <c r="AG131" s="37" t="s">
        <v>566</v>
      </c>
      <c r="AH131" s="35" t="s">
        <v>109</v>
      </c>
      <c r="AI131" s="11">
        <v>1E-3</v>
      </c>
      <c r="AJ131" s="11" t="s">
        <v>286</v>
      </c>
      <c r="AK131" s="11" t="s">
        <v>109</v>
      </c>
      <c r="AL131" s="20" t="s">
        <v>114</v>
      </c>
      <c r="AM131" s="11" t="s">
        <v>101</v>
      </c>
      <c r="AN131" s="11" t="s">
        <v>207</v>
      </c>
      <c r="AO131" s="11" t="s">
        <v>208</v>
      </c>
      <c r="AS131" s="16" t="s">
        <v>1153</v>
      </c>
      <c r="AT131" s="11" t="s">
        <v>442</v>
      </c>
      <c r="AU131" s="35" t="s">
        <v>632</v>
      </c>
      <c r="AV131" s="238">
        <v>0.84</v>
      </c>
      <c r="AX131" s="11" t="s">
        <v>1179</v>
      </c>
      <c r="AY131" s="11" t="s">
        <v>107</v>
      </c>
      <c r="BA131" s="237">
        <v>3</v>
      </c>
      <c r="BC131" s="11" t="s">
        <v>229</v>
      </c>
      <c r="BF131" s="237">
        <v>12</v>
      </c>
      <c r="BL131" s="35" t="s">
        <v>292</v>
      </c>
      <c r="BM131" s="35" t="s">
        <v>114</v>
      </c>
      <c r="BN131" s="35" t="s">
        <v>103</v>
      </c>
      <c r="BP131" s="35" t="s">
        <v>103</v>
      </c>
      <c r="BQ131" s="35" t="s">
        <v>103</v>
      </c>
      <c r="BR131" s="35" t="s">
        <v>103</v>
      </c>
      <c r="BS131" s="35" t="s">
        <v>103</v>
      </c>
      <c r="BT131" s="35" t="s">
        <v>103</v>
      </c>
      <c r="BU131" s="35" t="s">
        <v>103</v>
      </c>
      <c r="BV131" s="35" t="s">
        <v>103</v>
      </c>
      <c r="BW131" s="35" t="s">
        <v>103</v>
      </c>
      <c r="BX131" s="35" t="s">
        <v>103</v>
      </c>
      <c r="CB131" s="35" t="s">
        <v>293</v>
      </c>
    </row>
    <row r="132" spans="1:80">
      <c r="A132" s="35" t="s">
        <v>982</v>
      </c>
      <c r="B132" s="235" t="s">
        <v>1170</v>
      </c>
      <c r="C132" s="383" t="s">
        <v>136</v>
      </c>
      <c r="D132" s="383" t="s">
        <v>1022</v>
      </c>
      <c r="E132" s="11" t="s">
        <v>104</v>
      </c>
      <c r="G132" s="16">
        <v>8.8000000000000007</v>
      </c>
      <c r="H132" s="16">
        <v>8.8000000000000007</v>
      </c>
      <c r="K132" s="35" t="s">
        <v>990</v>
      </c>
      <c r="L132" s="35" t="s">
        <v>133</v>
      </c>
      <c r="M132" s="35" t="s">
        <v>142</v>
      </c>
      <c r="O132" s="35" t="s">
        <v>218</v>
      </c>
      <c r="P132" s="38" t="s">
        <v>207</v>
      </c>
      <c r="Q132" s="38" t="s">
        <v>106</v>
      </c>
      <c r="R132" s="35" t="s">
        <v>107</v>
      </c>
      <c r="T132" s="35" t="s">
        <v>107</v>
      </c>
      <c r="Y132" s="384">
        <v>8</v>
      </c>
      <c r="Z132" s="384">
        <v>2</v>
      </c>
      <c r="AA132" s="384">
        <v>1.6</v>
      </c>
      <c r="AB132" s="385" t="s">
        <v>248</v>
      </c>
      <c r="AC132" s="16">
        <v>12.1</v>
      </c>
      <c r="AE132" s="236">
        <v>14</v>
      </c>
      <c r="AH132" s="35" t="s">
        <v>109</v>
      </c>
      <c r="AI132" s="11" t="s">
        <v>446</v>
      </c>
      <c r="AJ132" s="11" t="s">
        <v>286</v>
      </c>
      <c r="AK132" s="11" t="s">
        <v>109</v>
      </c>
      <c r="AL132" s="20" t="s">
        <v>114</v>
      </c>
      <c r="AM132" s="238">
        <v>0.2</v>
      </c>
      <c r="AN132" s="11" t="s">
        <v>207</v>
      </c>
      <c r="AO132" s="11" t="s">
        <v>208</v>
      </c>
      <c r="AS132" s="16" t="s">
        <v>253</v>
      </c>
      <c r="AT132" s="11" t="s">
        <v>442</v>
      </c>
      <c r="AU132" s="35" t="s">
        <v>632</v>
      </c>
      <c r="AV132" s="238">
        <v>0.91</v>
      </c>
      <c r="AX132" s="241">
        <v>0.02</v>
      </c>
      <c r="AY132" s="11" t="s">
        <v>107</v>
      </c>
      <c r="BA132" s="237">
        <v>3</v>
      </c>
      <c r="BC132" s="11" t="s">
        <v>264</v>
      </c>
      <c r="BF132" s="37" t="s">
        <v>223</v>
      </c>
      <c r="BL132" s="35" t="s">
        <v>292</v>
      </c>
      <c r="BM132" s="35" t="s">
        <v>114</v>
      </c>
    </row>
    <row r="133" spans="1:80">
      <c r="A133" s="35" t="s">
        <v>982</v>
      </c>
      <c r="B133" s="235" t="s">
        <v>1170</v>
      </c>
      <c r="C133" s="383" t="s">
        <v>1014</v>
      </c>
      <c r="D133" s="383" t="s">
        <v>1180</v>
      </c>
      <c r="E133" s="11" t="s">
        <v>104</v>
      </c>
      <c r="G133" s="16">
        <v>14.4</v>
      </c>
      <c r="H133" s="16">
        <v>8.5</v>
      </c>
      <c r="K133" s="35" t="s">
        <v>1063</v>
      </c>
      <c r="L133" s="35" t="s">
        <v>133</v>
      </c>
      <c r="M133" s="35" t="s">
        <v>142</v>
      </c>
      <c r="O133" s="35" t="s">
        <v>218</v>
      </c>
      <c r="P133" s="38" t="s">
        <v>207</v>
      </c>
      <c r="Q133" s="38" t="s">
        <v>106</v>
      </c>
      <c r="R133" s="35" t="s">
        <v>107</v>
      </c>
      <c r="T133" s="35" t="s">
        <v>107</v>
      </c>
      <c r="Y133" s="384">
        <v>8</v>
      </c>
      <c r="Z133" s="384">
        <v>0.9</v>
      </c>
      <c r="AA133" s="384">
        <v>3.2</v>
      </c>
      <c r="AB133" s="385">
        <v>15</v>
      </c>
      <c r="AC133" s="16">
        <v>13.3</v>
      </c>
      <c r="AE133" s="236">
        <v>6</v>
      </c>
      <c r="AG133" s="37" t="s">
        <v>207</v>
      </c>
      <c r="AH133" s="35" t="s">
        <v>109</v>
      </c>
      <c r="AI133" s="11">
        <v>1E-3</v>
      </c>
      <c r="AJ133" s="11">
        <v>0.06</v>
      </c>
      <c r="AK133" s="11" t="s">
        <v>109</v>
      </c>
      <c r="AL133" s="20" t="s">
        <v>114</v>
      </c>
      <c r="AM133" s="11" t="s">
        <v>101</v>
      </c>
      <c r="AN133" s="11" t="s">
        <v>207</v>
      </c>
      <c r="AO133" s="11" t="s">
        <v>208</v>
      </c>
      <c r="AS133" s="16" t="s">
        <v>275</v>
      </c>
      <c r="AT133" s="11">
        <v>7.0000000000000007E-2</v>
      </c>
      <c r="AU133" s="35" t="s">
        <v>632</v>
      </c>
      <c r="AV133" s="238">
        <v>0.97</v>
      </c>
      <c r="AX133" s="11" t="s">
        <v>1050</v>
      </c>
      <c r="AY133" s="11">
        <v>2.9000000000000001E-2</v>
      </c>
      <c r="BA133" s="237">
        <v>3</v>
      </c>
      <c r="BC133" s="11" t="s">
        <v>229</v>
      </c>
      <c r="BF133" s="37" t="s">
        <v>223</v>
      </c>
      <c r="BL133" s="35" t="s">
        <v>292</v>
      </c>
      <c r="BM133" s="35" t="s">
        <v>114</v>
      </c>
    </row>
    <row r="134" spans="1:80">
      <c r="A134" s="35" t="s">
        <v>982</v>
      </c>
      <c r="B134" s="235" t="s">
        <v>1170</v>
      </c>
      <c r="C134" s="383" t="s">
        <v>1015</v>
      </c>
      <c r="D134" s="383" t="s">
        <v>1035</v>
      </c>
      <c r="E134" s="11" t="s">
        <v>187</v>
      </c>
      <c r="G134" s="16">
        <v>8.6999999999999993</v>
      </c>
      <c r="H134" s="16">
        <v>10.3</v>
      </c>
      <c r="K134" s="35" t="s">
        <v>990</v>
      </c>
      <c r="L134" s="35" t="s">
        <v>133</v>
      </c>
      <c r="M134" s="35" t="s">
        <v>142</v>
      </c>
      <c r="O134" s="35" t="s">
        <v>218</v>
      </c>
      <c r="P134" s="38" t="s">
        <v>207</v>
      </c>
      <c r="Q134" s="38" t="s">
        <v>106</v>
      </c>
      <c r="R134" s="35" t="s">
        <v>107</v>
      </c>
      <c r="T134" s="35" t="s">
        <v>107</v>
      </c>
      <c r="Y134" s="384">
        <v>7.9</v>
      </c>
      <c r="Z134" s="384">
        <v>1.7</v>
      </c>
      <c r="AA134" s="384">
        <v>1.6</v>
      </c>
      <c r="AB134" s="385" t="s">
        <v>248</v>
      </c>
      <c r="AC134" s="16">
        <v>10.3</v>
      </c>
      <c r="AE134" s="236">
        <v>1</v>
      </c>
      <c r="AG134" s="37" t="s">
        <v>207</v>
      </c>
      <c r="AH134" s="35" t="s">
        <v>109</v>
      </c>
      <c r="AI134" s="11" t="s">
        <v>446</v>
      </c>
      <c r="AJ134" s="11" t="s">
        <v>286</v>
      </c>
      <c r="AK134" s="11" t="s">
        <v>109</v>
      </c>
      <c r="AL134" s="20" t="s">
        <v>114</v>
      </c>
      <c r="AM134" s="11">
        <v>0.09</v>
      </c>
      <c r="AN134" s="11" t="s">
        <v>207</v>
      </c>
      <c r="AO134" s="11" t="s">
        <v>208</v>
      </c>
      <c r="AS134" s="16" t="s">
        <v>222</v>
      </c>
      <c r="AT134" s="11" t="s">
        <v>442</v>
      </c>
      <c r="AU134" s="35" t="s">
        <v>632</v>
      </c>
      <c r="AV134" s="238">
        <v>0.87</v>
      </c>
      <c r="AX134" s="11" t="s">
        <v>281</v>
      </c>
      <c r="AY134" s="11" t="s">
        <v>1181</v>
      </c>
      <c r="BA134" s="237">
        <v>3</v>
      </c>
      <c r="BC134" s="11" t="s">
        <v>319</v>
      </c>
      <c r="BF134" s="37" t="s">
        <v>223</v>
      </c>
      <c r="BL134" s="35" t="s">
        <v>292</v>
      </c>
      <c r="BM134" s="35" t="s">
        <v>114</v>
      </c>
      <c r="BN134" s="35" t="s">
        <v>103</v>
      </c>
      <c r="BP134" s="35" t="s">
        <v>103</v>
      </c>
      <c r="BQ134" s="35" t="s">
        <v>103</v>
      </c>
      <c r="BR134" s="35" t="s">
        <v>103</v>
      </c>
      <c r="BS134" s="35" t="s">
        <v>103</v>
      </c>
      <c r="BT134" s="35" t="s">
        <v>103</v>
      </c>
      <c r="BU134" s="35" t="s">
        <v>103</v>
      </c>
      <c r="BV134" s="35" t="s">
        <v>103</v>
      </c>
      <c r="BW134" s="35" t="s">
        <v>103</v>
      </c>
      <c r="BX134" s="35" t="s">
        <v>103</v>
      </c>
      <c r="CB134" s="35" t="s">
        <v>293</v>
      </c>
    </row>
    <row r="135" spans="1:80">
      <c r="A135" s="35" t="s">
        <v>982</v>
      </c>
      <c r="B135" s="235" t="s">
        <v>1182</v>
      </c>
      <c r="C135" s="383" t="s">
        <v>984</v>
      </c>
      <c r="D135" s="383" t="s">
        <v>1183</v>
      </c>
      <c r="E135" s="11" t="s">
        <v>104</v>
      </c>
      <c r="G135" s="16">
        <v>22.2</v>
      </c>
      <c r="H135" s="16">
        <v>13.8</v>
      </c>
      <c r="K135" s="35" t="s">
        <v>990</v>
      </c>
      <c r="L135" s="35" t="s">
        <v>133</v>
      </c>
      <c r="M135" s="35" t="s">
        <v>142</v>
      </c>
      <c r="O135" s="35" t="s">
        <v>218</v>
      </c>
      <c r="P135" s="38" t="s">
        <v>573</v>
      </c>
      <c r="Q135" s="38" t="s">
        <v>106</v>
      </c>
      <c r="R135" s="35" t="s">
        <v>107</v>
      </c>
      <c r="T135" s="35" t="s">
        <v>351</v>
      </c>
      <c r="Y135" s="384">
        <v>7.8</v>
      </c>
      <c r="Z135" s="384">
        <v>1.4</v>
      </c>
      <c r="AA135" s="384">
        <v>2.4</v>
      </c>
      <c r="AB135" s="385" t="s">
        <v>248</v>
      </c>
      <c r="AC135" s="16">
        <v>11.2</v>
      </c>
      <c r="AE135" s="236">
        <v>27</v>
      </c>
      <c r="AG135" s="37" t="s">
        <v>207</v>
      </c>
      <c r="AH135" s="35" t="s">
        <v>109</v>
      </c>
      <c r="AI135" s="11">
        <v>3.0000000000000001E-3</v>
      </c>
      <c r="AJ135" s="11">
        <v>0.15</v>
      </c>
      <c r="AK135" s="11">
        <v>0.01</v>
      </c>
      <c r="AL135" s="20" t="s">
        <v>114</v>
      </c>
      <c r="AM135" s="11">
        <v>0.15</v>
      </c>
      <c r="AN135" s="11" t="s">
        <v>107</v>
      </c>
      <c r="AO135" s="11" t="s">
        <v>208</v>
      </c>
      <c r="AS135" s="19">
        <v>0.55000000000000004</v>
      </c>
      <c r="AT135" s="11" t="s">
        <v>442</v>
      </c>
      <c r="AU135" s="35" t="s">
        <v>632</v>
      </c>
      <c r="AV135" s="238">
        <v>0.35</v>
      </c>
      <c r="AX135" s="11" t="s">
        <v>1173</v>
      </c>
      <c r="AY135" s="11" t="s">
        <v>107</v>
      </c>
      <c r="BA135" s="38" t="s">
        <v>247</v>
      </c>
      <c r="BC135" s="35" t="s">
        <v>443</v>
      </c>
      <c r="BF135" s="37" t="s">
        <v>1073</v>
      </c>
      <c r="BL135" s="35" t="s">
        <v>292</v>
      </c>
      <c r="BM135" s="238">
        <v>0.1</v>
      </c>
    </row>
    <row r="136" spans="1:80">
      <c r="A136" s="35" t="s">
        <v>982</v>
      </c>
      <c r="B136" s="235" t="s">
        <v>1182</v>
      </c>
      <c r="C136" s="383" t="s">
        <v>989</v>
      </c>
      <c r="D136" s="383" t="s">
        <v>1176</v>
      </c>
      <c r="E136" s="11" t="s">
        <v>104</v>
      </c>
      <c r="G136" s="16">
        <v>21</v>
      </c>
      <c r="H136" s="16">
        <v>18.600000000000001</v>
      </c>
      <c r="K136" s="35" t="s">
        <v>990</v>
      </c>
      <c r="L136" s="35" t="s">
        <v>133</v>
      </c>
      <c r="M136" s="35" t="s">
        <v>142</v>
      </c>
      <c r="O136" s="35" t="s">
        <v>218</v>
      </c>
      <c r="P136" s="38" t="s">
        <v>207</v>
      </c>
      <c r="Q136" s="38" t="s">
        <v>106</v>
      </c>
      <c r="R136" s="35" t="s">
        <v>107</v>
      </c>
      <c r="T136" s="35" t="s">
        <v>1184</v>
      </c>
      <c r="Y136" s="384">
        <v>8.1999999999999993</v>
      </c>
      <c r="Z136" s="384">
        <v>0.7</v>
      </c>
      <c r="AA136" s="384">
        <v>1.6</v>
      </c>
      <c r="AB136" s="385">
        <v>1</v>
      </c>
      <c r="AC136" s="16">
        <v>10.9</v>
      </c>
      <c r="AE136" s="236">
        <v>23</v>
      </c>
      <c r="AG136" s="37" t="s">
        <v>207</v>
      </c>
      <c r="AH136" s="35" t="s">
        <v>109</v>
      </c>
      <c r="AI136" s="11">
        <v>2E-3</v>
      </c>
      <c r="AJ136" s="11">
        <v>0.08</v>
      </c>
      <c r="AK136" s="11" t="s">
        <v>109</v>
      </c>
      <c r="AL136" s="20" t="s">
        <v>114</v>
      </c>
      <c r="AM136" s="11">
        <v>0.13</v>
      </c>
      <c r="AN136" s="11" t="s">
        <v>207</v>
      </c>
      <c r="AO136" s="11" t="s">
        <v>208</v>
      </c>
      <c r="AS136" s="19" t="s">
        <v>1138</v>
      </c>
      <c r="AT136" s="11">
        <v>0.05</v>
      </c>
      <c r="AU136" s="35" t="s">
        <v>632</v>
      </c>
      <c r="AV136" s="238">
        <v>0.63</v>
      </c>
      <c r="AX136" s="11" t="s">
        <v>1106</v>
      </c>
      <c r="AY136" s="11" t="s">
        <v>1185</v>
      </c>
      <c r="BA136" s="38" t="s">
        <v>1186</v>
      </c>
      <c r="BC136" s="35" t="s">
        <v>229</v>
      </c>
      <c r="BF136" s="37" t="s">
        <v>1000</v>
      </c>
      <c r="BL136" s="35" t="s">
        <v>292</v>
      </c>
      <c r="BM136" s="238">
        <v>0.27</v>
      </c>
    </row>
    <row r="137" spans="1:80">
      <c r="A137" s="35" t="s">
        <v>982</v>
      </c>
      <c r="B137" s="235" t="s">
        <v>1182</v>
      </c>
      <c r="C137" s="383" t="s">
        <v>993</v>
      </c>
      <c r="D137" s="383" t="s">
        <v>1187</v>
      </c>
      <c r="E137" s="11" t="s">
        <v>99</v>
      </c>
      <c r="G137" s="16">
        <v>21.4</v>
      </c>
      <c r="H137" s="16">
        <v>19.100000000000001</v>
      </c>
      <c r="K137" s="35" t="s">
        <v>990</v>
      </c>
      <c r="L137" s="35" t="s">
        <v>133</v>
      </c>
      <c r="M137" s="35" t="s">
        <v>142</v>
      </c>
      <c r="O137" s="35" t="s">
        <v>218</v>
      </c>
      <c r="P137" s="38" t="s">
        <v>207</v>
      </c>
      <c r="Q137" s="38" t="s">
        <v>106</v>
      </c>
      <c r="R137" s="35" t="s">
        <v>107</v>
      </c>
      <c r="T137" s="241">
        <v>0.02</v>
      </c>
      <c r="Y137" s="384">
        <v>8.6999999999999993</v>
      </c>
      <c r="Z137" s="384">
        <v>1.3</v>
      </c>
      <c r="AA137" s="384">
        <v>2</v>
      </c>
      <c r="AB137" s="385">
        <v>1</v>
      </c>
      <c r="AC137" s="16">
        <v>11.7</v>
      </c>
      <c r="AE137" s="236">
        <v>19</v>
      </c>
      <c r="AG137" s="37" t="s">
        <v>566</v>
      </c>
      <c r="AH137" s="35" t="s">
        <v>109</v>
      </c>
      <c r="AI137" s="11">
        <v>1E-3</v>
      </c>
      <c r="AJ137" s="11">
        <v>7.0000000000000007E-2</v>
      </c>
      <c r="AK137" s="11" t="s">
        <v>109</v>
      </c>
      <c r="AL137" s="20" t="s">
        <v>114</v>
      </c>
      <c r="AM137" s="11">
        <v>0.21</v>
      </c>
      <c r="AN137" s="11" t="s">
        <v>207</v>
      </c>
      <c r="AO137" s="11" t="s">
        <v>208</v>
      </c>
      <c r="AS137" s="16" t="s">
        <v>1124</v>
      </c>
      <c r="AT137" s="11" t="s">
        <v>575</v>
      </c>
      <c r="AU137" s="35" t="s">
        <v>632</v>
      </c>
      <c r="AV137" s="238">
        <v>0.61</v>
      </c>
      <c r="AX137" s="238">
        <v>0.1</v>
      </c>
      <c r="AY137" s="11">
        <v>7.1999999999999995E-2</v>
      </c>
      <c r="BA137" s="38" t="s">
        <v>241</v>
      </c>
      <c r="BC137" s="35" t="s">
        <v>443</v>
      </c>
      <c r="BF137" s="37" t="s">
        <v>992</v>
      </c>
      <c r="BL137" s="35" t="s">
        <v>292</v>
      </c>
      <c r="BM137" s="238">
        <v>0.3</v>
      </c>
      <c r="BN137" s="35" t="s">
        <v>103</v>
      </c>
      <c r="BP137" s="35" t="s">
        <v>103</v>
      </c>
      <c r="BQ137" s="35" t="s">
        <v>103</v>
      </c>
      <c r="BR137" s="35" t="s">
        <v>103</v>
      </c>
      <c r="BS137" s="35" t="s">
        <v>103</v>
      </c>
      <c r="BT137" s="35" t="s">
        <v>103</v>
      </c>
      <c r="BU137" s="35" t="s">
        <v>103</v>
      </c>
      <c r="BV137" s="35" t="s">
        <v>103</v>
      </c>
      <c r="BW137" s="35" t="s">
        <v>103</v>
      </c>
      <c r="BX137" s="35" t="s">
        <v>103</v>
      </c>
      <c r="CB137" s="35" t="s">
        <v>293</v>
      </c>
    </row>
    <row r="138" spans="1:80">
      <c r="A138" s="35" t="s">
        <v>982</v>
      </c>
      <c r="B138" s="235" t="s">
        <v>1182</v>
      </c>
      <c r="C138" s="383" t="s">
        <v>998</v>
      </c>
      <c r="D138" s="383" t="s">
        <v>1176</v>
      </c>
      <c r="E138" s="11" t="s">
        <v>99</v>
      </c>
      <c r="G138" s="16">
        <v>25.4</v>
      </c>
      <c r="H138" s="16">
        <v>22.3</v>
      </c>
      <c r="K138" s="35" t="s">
        <v>1047</v>
      </c>
      <c r="L138" s="35" t="s">
        <v>133</v>
      </c>
      <c r="M138" s="35" t="s">
        <v>142</v>
      </c>
      <c r="O138" s="35" t="s">
        <v>218</v>
      </c>
      <c r="P138" s="38" t="s">
        <v>207</v>
      </c>
      <c r="Q138" s="38" t="s">
        <v>106</v>
      </c>
      <c r="R138" s="35" t="s">
        <v>107</v>
      </c>
      <c r="T138" s="35" t="s">
        <v>281</v>
      </c>
      <c r="Y138" s="384">
        <v>8.1999999999999993</v>
      </c>
      <c r="Z138" s="384">
        <v>1.2</v>
      </c>
      <c r="AA138" s="384">
        <v>1.8</v>
      </c>
      <c r="AB138" s="385">
        <v>3</v>
      </c>
      <c r="AC138" s="16">
        <v>9.3000000000000007</v>
      </c>
      <c r="AE138" s="236">
        <v>52</v>
      </c>
      <c r="AG138" s="37" t="s">
        <v>207</v>
      </c>
      <c r="AH138" s="35" t="s">
        <v>109</v>
      </c>
      <c r="AI138" s="11">
        <v>4.0000000000000001E-3</v>
      </c>
      <c r="AJ138" s="11">
        <v>0.26</v>
      </c>
      <c r="AK138" s="11" t="s">
        <v>109</v>
      </c>
      <c r="AL138" s="20" t="s">
        <v>114</v>
      </c>
      <c r="AM138" s="11">
        <v>0.21</v>
      </c>
      <c r="AN138" s="11" t="s">
        <v>207</v>
      </c>
      <c r="AO138" s="11" t="s">
        <v>208</v>
      </c>
      <c r="AS138" s="16" t="s">
        <v>1110</v>
      </c>
      <c r="AT138" s="11" t="s">
        <v>442</v>
      </c>
      <c r="AU138" s="35" t="s">
        <v>632</v>
      </c>
      <c r="AV138" s="238">
        <v>0.67</v>
      </c>
      <c r="AX138" s="11" t="s">
        <v>1188</v>
      </c>
      <c r="AY138" s="11" t="s">
        <v>1189</v>
      </c>
      <c r="BA138" s="38" t="s">
        <v>1190</v>
      </c>
      <c r="BC138" s="35" t="s">
        <v>443</v>
      </c>
      <c r="BF138" s="37" t="s">
        <v>1191</v>
      </c>
      <c r="BL138" s="35" t="s">
        <v>292</v>
      </c>
      <c r="BM138" s="238">
        <v>0.27</v>
      </c>
    </row>
    <row r="139" spans="1:80">
      <c r="A139" s="35" t="s">
        <v>982</v>
      </c>
      <c r="B139" s="235" t="s">
        <v>1182</v>
      </c>
      <c r="C139" s="383" t="s">
        <v>1001</v>
      </c>
      <c r="D139" s="383" t="s">
        <v>1123</v>
      </c>
      <c r="E139" s="11" t="s">
        <v>104</v>
      </c>
      <c r="G139" s="16">
        <v>32</v>
      </c>
      <c r="H139" s="16">
        <v>22.4</v>
      </c>
      <c r="K139" s="35" t="s">
        <v>990</v>
      </c>
      <c r="L139" s="35" t="s">
        <v>133</v>
      </c>
      <c r="M139" s="35" t="s">
        <v>142</v>
      </c>
      <c r="O139" s="35" t="s">
        <v>218</v>
      </c>
      <c r="P139" s="38" t="s">
        <v>207</v>
      </c>
      <c r="Q139" s="38" t="s">
        <v>106</v>
      </c>
      <c r="R139" s="35" t="s">
        <v>107</v>
      </c>
      <c r="T139" s="35" t="s">
        <v>1185</v>
      </c>
      <c r="Y139" s="384">
        <v>8</v>
      </c>
      <c r="Z139" s="384">
        <v>0.9</v>
      </c>
      <c r="AA139" s="384">
        <v>3.4</v>
      </c>
      <c r="AB139" s="385">
        <v>1</v>
      </c>
      <c r="AC139" s="16">
        <v>9.6</v>
      </c>
      <c r="AE139" s="236">
        <v>110</v>
      </c>
      <c r="AH139" s="35" t="s">
        <v>109</v>
      </c>
      <c r="AI139" s="11">
        <v>2E-3</v>
      </c>
      <c r="AJ139" s="11">
        <v>0.19</v>
      </c>
      <c r="AK139" s="11" t="s">
        <v>109</v>
      </c>
      <c r="AL139" s="20" t="s">
        <v>114</v>
      </c>
      <c r="AM139" s="11">
        <v>0.21</v>
      </c>
      <c r="AN139" s="11" t="s">
        <v>207</v>
      </c>
      <c r="AO139" s="11" t="s">
        <v>208</v>
      </c>
      <c r="AS139" s="16" t="s">
        <v>253</v>
      </c>
      <c r="AT139" s="11" t="s">
        <v>442</v>
      </c>
      <c r="AU139" s="35" t="s">
        <v>632</v>
      </c>
      <c r="AV139" s="238">
        <v>0.67</v>
      </c>
      <c r="AX139" s="11" t="s">
        <v>1192</v>
      </c>
      <c r="AY139" s="11" t="s">
        <v>1100</v>
      </c>
      <c r="BA139" s="38" t="s">
        <v>1191</v>
      </c>
      <c r="BC139" s="35" t="s">
        <v>443</v>
      </c>
      <c r="BF139" s="237">
        <v>25</v>
      </c>
      <c r="BL139" s="35" t="s">
        <v>292</v>
      </c>
      <c r="BM139" s="238">
        <v>0.24</v>
      </c>
    </row>
    <row r="140" spans="1:80">
      <c r="A140" s="35" t="s">
        <v>982</v>
      </c>
      <c r="B140" s="235" t="s">
        <v>1182</v>
      </c>
      <c r="C140" s="383" t="s">
        <v>1003</v>
      </c>
      <c r="D140" s="383" t="s">
        <v>1054</v>
      </c>
      <c r="E140" s="11" t="s">
        <v>104</v>
      </c>
      <c r="G140" s="16">
        <v>27.3</v>
      </c>
      <c r="H140" s="16">
        <v>23.1</v>
      </c>
      <c r="K140" s="35" t="s">
        <v>1047</v>
      </c>
      <c r="L140" s="35" t="s">
        <v>133</v>
      </c>
      <c r="M140" s="35" t="s">
        <v>142</v>
      </c>
      <c r="O140" s="35" t="s">
        <v>218</v>
      </c>
      <c r="P140" s="38" t="s">
        <v>573</v>
      </c>
      <c r="Q140" s="38" t="s">
        <v>106</v>
      </c>
      <c r="R140" s="35" t="s">
        <v>107</v>
      </c>
      <c r="T140" s="35" t="s">
        <v>320</v>
      </c>
      <c r="Y140" s="384">
        <v>7.8</v>
      </c>
      <c r="Z140" s="384">
        <v>1.2</v>
      </c>
      <c r="AA140" s="384">
        <v>2.2000000000000002</v>
      </c>
      <c r="AB140" s="385">
        <v>3</v>
      </c>
      <c r="AC140" s="16">
        <v>9</v>
      </c>
      <c r="AE140" s="236">
        <v>140</v>
      </c>
      <c r="AG140" s="37" t="s">
        <v>207</v>
      </c>
      <c r="AH140" s="35" t="s">
        <v>109</v>
      </c>
      <c r="AI140" s="11">
        <v>3.0000000000000001E-3</v>
      </c>
      <c r="AJ140" s="11">
        <v>0.23</v>
      </c>
      <c r="AK140" s="11">
        <v>0.01</v>
      </c>
      <c r="AL140" s="20" t="s">
        <v>114</v>
      </c>
      <c r="AM140" s="11">
        <v>0.12</v>
      </c>
      <c r="AN140" s="11" t="s">
        <v>107</v>
      </c>
      <c r="AO140" s="11" t="s">
        <v>208</v>
      </c>
      <c r="AS140" s="16" t="s">
        <v>1095</v>
      </c>
      <c r="AT140" s="11" t="s">
        <v>442</v>
      </c>
      <c r="AU140" s="35" t="s">
        <v>632</v>
      </c>
      <c r="AV140" s="238">
        <v>0.67</v>
      </c>
      <c r="AX140" s="241">
        <v>0.08</v>
      </c>
      <c r="AY140" s="11">
        <v>4.9000000000000002E-2</v>
      </c>
      <c r="BA140" s="38" t="s">
        <v>1191</v>
      </c>
      <c r="BC140" s="35" t="s">
        <v>229</v>
      </c>
      <c r="BF140" s="37" t="s">
        <v>245</v>
      </c>
      <c r="BL140" s="35" t="s">
        <v>292</v>
      </c>
      <c r="BM140" s="238">
        <v>0.22</v>
      </c>
      <c r="BN140" s="35" t="s">
        <v>103</v>
      </c>
      <c r="BP140" s="35" t="s">
        <v>103</v>
      </c>
      <c r="BQ140" s="35" t="s">
        <v>103</v>
      </c>
      <c r="BR140" s="35" t="s">
        <v>103</v>
      </c>
      <c r="BS140" s="35" t="s">
        <v>103</v>
      </c>
      <c r="BT140" s="35" t="s">
        <v>103</v>
      </c>
      <c r="BU140" s="35" t="s">
        <v>103</v>
      </c>
      <c r="BV140" s="35" t="s">
        <v>103</v>
      </c>
      <c r="BW140" s="35" t="s">
        <v>103</v>
      </c>
      <c r="BX140" s="35" t="s">
        <v>103</v>
      </c>
      <c r="CB140" s="35" t="s">
        <v>293</v>
      </c>
    </row>
    <row r="141" spans="1:80">
      <c r="A141" s="35" t="s">
        <v>982</v>
      </c>
      <c r="B141" s="235" t="s">
        <v>1182</v>
      </c>
      <c r="C141" s="383" t="s">
        <v>1005</v>
      </c>
      <c r="D141" s="383" t="s">
        <v>1193</v>
      </c>
      <c r="E141" s="11" t="s">
        <v>1007</v>
      </c>
      <c r="G141" s="16">
        <v>17.600000000000001</v>
      </c>
      <c r="H141" s="16">
        <v>19.100000000000001</v>
      </c>
      <c r="K141" s="35" t="s">
        <v>990</v>
      </c>
      <c r="L141" s="35" t="s">
        <v>133</v>
      </c>
      <c r="M141" s="35" t="s">
        <v>142</v>
      </c>
      <c r="O141" s="35" t="s">
        <v>218</v>
      </c>
      <c r="P141" s="38" t="s">
        <v>207</v>
      </c>
      <c r="Q141" s="38" t="s">
        <v>106</v>
      </c>
      <c r="R141" s="35" t="s">
        <v>107</v>
      </c>
      <c r="T141" s="35" t="s">
        <v>1181</v>
      </c>
      <c r="Y141" s="384">
        <v>7.9</v>
      </c>
      <c r="Z141" s="384">
        <v>0.8</v>
      </c>
      <c r="AA141" s="384">
        <v>1.7</v>
      </c>
      <c r="AB141" s="385" t="s">
        <v>248</v>
      </c>
      <c r="AC141" s="16">
        <v>9.4</v>
      </c>
      <c r="AE141" s="236">
        <v>63</v>
      </c>
      <c r="AG141" s="37" t="s">
        <v>207</v>
      </c>
      <c r="AH141" s="35" t="s">
        <v>109</v>
      </c>
      <c r="AI141" s="11">
        <v>4.0000000000000001E-3</v>
      </c>
      <c r="AJ141" s="11">
        <v>0.15</v>
      </c>
      <c r="AK141" s="11" t="s">
        <v>109</v>
      </c>
      <c r="AL141" s="20" t="s">
        <v>114</v>
      </c>
      <c r="AM141" s="11">
        <v>0.21</v>
      </c>
      <c r="AN141" s="11" t="s">
        <v>207</v>
      </c>
      <c r="AO141" s="11" t="s">
        <v>208</v>
      </c>
      <c r="AS141" s="16">
        <v>1</v>
      </c>
      <c r="AT141" s="11" t="s">
        <v>442</v>
      </c>
      <c r="AU141" s="35" t="s">
        <v>632</v>
      </c>
      <c r="AV141" s="238">
        <v>0.7</v>
      </c>
      <c r="AX141" s="11" t="s">
        <v>1188</v>
      </c>
      <c r="AY141" s="11">
        <v>7.1999999999999995E-2</v>
      </c>
      <c r="BA141" s="38" t="s">
        <v>1186</v>
      </c>
      <c r="BC141" s="35" t="s">
        <v>443</v>
      </c>
      <c r="BF141" s="37" t="s">
        <v>992</v>
      </c>
      <c r="BL141" s="35" t="s">
        <v>292</v>
      </c>
      <c r="BM141" s="238">
        <v>0.27</v>
      </c>
    </row>
    <row r="142" spans="1:80">
      <c r="A142" s="35" t="s">
        <v>982</v>
      </c>
      <c r="B142" s="235" t="s">
        <v>1182</v>
      </c>
      <c r="C142" s="383" t="s">
        <v>1009</v>
      </c>
      <c r="D142" s="383" t="s">
        <v>1115</v>
      </c>
      <c r="E142" s="11" t="s">
        <v>104</v>
      </c>
      <c r="G142" s="16">
        <v>16.7</v>
      </c>
      <c r="H142" s="16">
        <v>16.2</v>
      </c>
      <c r="K142" s="35" t="s">
        <v>990</v>
      </c>
      <c r="L142" s="35" t="s">
        <v>133</v>
      </c>
      <c r="M142" s="35" t="s">
        <v>142</v>
      </c>
      <c r="O142" s="35" t="s">
        <v>218</v>
      </c>
      <c r="P142" s="38" t="s">
        <v>207</v>
      </c>
      <c r="Q142" s="38" t="s">
        <v>106</v>
      </c>
      <c r="R142" s="35" t="s">
        <v>107</v>
      </c>
      <c r="T142" s="35" t="s">
        <v>1152</v>
      </c>
      <c r="Y142" s="384">
        <v>7.8</v>
      </c>
      <c r="Z142" s="384">
        <v>0.2</v>
      </c>
      <c r="AA142" s="384">
        <v>1.6</v>
      </c>
      <c r="AB142" s="385">
        <v>1</v>
      </c>
      <c r="AC142" s="16">
        <v>8.9</v>
      </c>
      <c r="AE142" s="236">
        <v>20</v>
      </c>
      <c r="AG142" s="37" t="s">
        <v>207</v>
      </c>
      <c r="AH142" s="35" t="s">
        <v>109</v>
      </c>
      <c r="AI142" s="11">
        <v>2E-3</v>
      </c>
      <c r="AJ142" s="11">
        <v>0.17</v>
      </c>
      <c r="AK142" s="11">
        <v>0.01</v>
      </c>
      <c r="AL142" s="20" t="s">
        <v>114</v>
      </c>
      <c r="AM142" s="11">
        <v>0.21</v>
      </c>
      <c r="AN142" s="11" t="s">
        <v>207</v>
      </c>
      <c r="AO142" s="11" t="s">
        <v>208</v>
      </c>
      <c r="AS142" s="19">
        <v>0.56999999999999995</v>
      </c>
      <c r="AT142" s="11">
        <v>0.05</v>
      </c>
      <c r="AU142" s="35" t="s">
        <v>632</v>
      </c>
      <c r="AV142" s="238">
        <v>0.56999999999999995</v>
      </c>
      <c r="AX142" s="11" t="s">
        <v>1194</v>
      </c>
      <c r="AY142" s="11" t="s">
        <v>107</v>
      </c>
      <c r="BA142" s="38" t="s">
        <v>332</v>
      </c>
      <c r="BC142" s="35" t="s">
        <v>443</v>
      </c>
      <c r="BF142" s="37" t="s">
        <v>310</v>
      </c>
      <c r="BL142" s="35" t="s">
        <v>292</v>
      </c>
      <c r="BM142" s="238">
        <v>0.13</v>
      </c>
    </row>
    <row r="143" spans="1:80">
      <c r="A143" s="35" t="s">
        <v>982</v>
      </c>
      <c r="B143" s="235" t="s">
        <v>1182</v>
      </c>
      <c r="C143" s="383" t="s">
        <v>1011</v>
      </c>
      <c r="D143" s="383" t="s">
        <v>1013</v>
      </c>
      <c r="E143" s="11" t="s">
        <v>104</v>
      </c>
      <c r="G143" s="16">
        <v>11.2</v>
      </c>
      <c r="H143" s="16">
        <v>12.2</v>
      </c>
      <c r="K143" s="35" t="s">
        <v>990</v>
      </c>
      <c r="L143" s="35" t="s">
        <v>133</v>
      </c>
      <c r="M143" s="35" t="s">
        <v>142</v>
      </c>
      <c r="O143" s="35" t="s">
        <v>218</v>
      </c>
      <c r="P143" s="38" t="s">
        <v>207</v>
      </c>
      <c r="Q143" s="38" t="s">
        <v>106</v>
      </c>
      <c r="R143" s="35" t="s">
        <v>107</v>
      </c>
      <c r="T143" s="35" t="s">
        <v>1195</v>
      </c>
      <c r="Y143" s="384">
        <v>8.3000000000000007</v>
      </c>
      <c r="Z143" s="384">
        <v>1.2</v>
      </c>
      <c r="AA143" s="384">
        <v>1.5</v>
      </c>
      <c r="AB143" s="385" t="s">
        <v>248</v>
      </c>
      <c r="AC143" s="16">
        <v>13.7</v>
      </c>
      <c r="AE143" s="236">
        <v>17</v>
      </c>
      <c r="AG143" s="37" t="s">
        <v>566</v>
      </c>
      <c r="AH143" s="35" t="s">
        <v>109</v>
      </c>
      <c r="AI143" s="11">
        <v>1E-3</v>
      </c>
      <c r="AJ143" s="11">
        <v>0.09</v>
      </c>
      <c r="AK143" s="11" t="s">
        <v>109</v>
      </c>
      <c r="AL143" s="20" t="s">
        <v>114</v>
      </c>
      <c r="AM143" s="11">
        <v>0.13</v>
      </c>
      <c r="AN143" s="11" t="s">
        <v>207</v>
      </c>
      <c r="AO143" s="11" t="s">
        <v>208</v>
      </c>
      <c r="AS143" s="16" t="s">
        <v>1105</v>
      </c>
      <c r="AT143" s="11" t="s">
        <v>442</v>
      </c>
      <c r="AU143" s="35" t="s">
        <v>632</v>
      </c>
      <c r="AV143" s="238">
        <v>0.6</v>
      </c>
      <c r="AX143" s="11" t="s">
        <v>1069</v>
      </c>
      <c r="AY143" s="11">
        <v>4.5999999999999999E-2</v>
      </c>
      <c r="BA143" s="38" t="s">
        <v>333</v>
      </c>
      <c r="BC143" s="35" t="s">
        <v>443</v>
      </c>
      <c r="BF143" s="37" t="s">
        <v>1191</v>
      </c>
      <c r="BL143" s="35" t="s">
        <v>292</v>
      </c>
      <c r="BM143" s="238">
        <v>0.25</v>
      </c>
      <c r="BN143" s="35" t="s">
        <v>103</v>
      </c>
      <c r="BP143" s="35" t="s">
        <v>103</v>
      </c>
      <c r="BQ143" s="35" t="s">
        <v>103</v>
      </c>
      <c r="BR143" s="35" t="s">
        <v>103</v>
      </c>
      <c r="BS143" s="35" t="s">
        <v>103</v>
      </c>
      <c r="BT143" s="35" t="s">
        <v>103</v>
      </c>
      <c r="BU143" s="35" t="s">
        <v>103</v>
      </c>
      <c r="BV143" s="35" t="s">
        <v>103</v>
      </c>
      <c r="BW143" s="35" t="s">
        <v>103</v>
      </c>
      <c r="BX143" s="35" t="s">
        <v>103</v>
      </c>
      <c r="CB143" s="35" t="s">
        <v>293</v>
      </c>
    </row>
    <row r="144" spans="1:80">
      <c r="A144" s="35" t="s">
        <v>982</v>
      </c>
      <c r="B144" s="235" t="s">
        <v>1182</v>
      </c>
      <c r="C144" s="383" t="s">
        <v>136</v>
      </c>
      <c r="D144" s="383" t="s">
        <v>1006</v>
      </c>
      <c r="E144" s="11" t="s">
        <v>104</v>
      </c>
      <c r="G144" s="16">
        <v>10</v>
      </c>
      <c r="H144" s="16">
        <v>10.4</v>
      </c>
      <c r="K144" s="35" t="s">
        <v>990</v>
      </c>
      <c r="L144" s="35" t="s">
        <v>133</v>
      </c>
      <c r="M144" s="35" t="s">
        <v>142</v>
      </c>
      <c r="O144" s="35" t="s">
        <v>218</v>
      </c>
      <c r="P144" s="38" t="s">
        <v>207</v>
      </c>
      <c r="Q144" s="38" t="s">
        <v>106</v>
      </c>
      <c r="R144" s="35" t="s">
        <v>107</v>
      </c>
      <c r="T144" s="35" t="s">
        <v>281</v>
      </c>
      <c r="Y144" s="384">
        <v>7.9</v>
      </c>
      <c r="Z144" s="384">
        <v>1.3</v>
      </c>
      <c r="AA144" s="384">
        <v>2</v>
      </c>
      <c r="AB144" s="385">
        <v>1</v>
      </c>
      <c r="AC144" s="16">
        <v>11.3</v>
      </c>
      <c r="AE144" s="236">
        <v>18</v>
      </c>
      <c r="AH144" s="35" t="s">
        <v>109</v>
      </c>
      <c r="AI144" s="11">
        <v>3.0000000000000001E-3</v>
      </c>
      <c r="AJ144" s="11">
        <v>0.18</v>
      </c>
      <c r="AK144" s="11" t="s">
        <v>109</v>
      </c>
      <c r="AL144" s="20" t="s">
        <v>114</v>
      </c>
      <c r="AM144" s="11">
        <v>0.21</v>
      </c>
      <c r="AN144" s="11" t="s">
        <v>207</v>
      </c>
      <c r="AO144" s="11" t="s">
        <v>208</v>
      </c>
      <c r="AS144" s="16" t="s">
        <v>1196</v>
      </c>
      <c r="AT144" s="11" t="s">
        <v>442</v>
      </c>
      <c r="AU144" s="35" t="s">
        <v>632</v>
      </c>
      <c r="AV144" s="238">
        <v>0.68</v>
      </c>
      <c r="AX144" s="11" t="s">
        <v>323</v>
      </c>
      <c r="AY144" s="11">
        <v>4.5999999999999999E-2</v>
      </c>
      <c r="BA144" s="38" t="s">
        <v>1190</v>
      </c>
      <c r="BC144" s="35" t="s">
        <v>229</v>
      </c>
      <c r="BF144" s="37" t="s">
        <v>1191</v>
      </c>
      <c r="BL144" s="35" t="s">
        <v>292</v>
      </c>
      <c r="BM144" s="238">
        <v>0.26</v>
      </c>
    </row>
    <row r="145" spans="1:80">
      <c r="A145" s="35" t="s">
        <v>982</v>
      </c>
      <c r="B145" s="235" t="s">
        <v>1182</v>
      </c>
      <c r="C145" s="383" t="s">
        <v>1014</v>
      </c>
      <c r="D145" s="383" t="s">
        <v>999</v>
      </c>
      <c r="E145" s="11" t="s">
        <v>104</v>
      </c>
      <c r="G145" s="16">
        <v>10.4</v>
      </c>
      <c r="H145" s="16">
        <v>9.1</v>
      </c>
      <c r="K145" s="35" t="s">
        <v>990</v>
      </c>
      <c r="L145" s="35" t="s">
        <v>133</v>
      </c>
      <c r="M145" s="35" t="s">
        <v>142</v>
      </c>
      <c r="O145" s="35" t="s">
        <v>218</v>
      </c>
      <c r="P145" s="38" t="s">
        <v>207</v>
      </c>
      <c r="Q145" s="38" t="s">
        <v>106</v>
      </c>
      <c r="R145" s="35" t="s">
        <v>107</v>
      </c>
      <c r="T145" s="35" t="s">
        <v>335</v>
      </c>
      <c r="Y145" s="384">
        <v>7.9</v>
      </c>
      <c r="Z145" s="384">
        <v>1.2</v>
      </c>
      <c r="AA145" s="384">
        <v>1.8</v>
      </c>
      <c r="AB145" s="385" t="s">
        <v>248</v>
      </c>
      <c r="AC145" s="16">
        <v>11.4</v>
      </c>
      <c r="AE145" s="236">
        <v>81</v>
      </c>
      <c r="AG145" s="37" t="s">
        <v>207</v>
      </c>
      <c r="AH145" s="35" t="s">
        <v>109</v>
      </c>
      <c r="AI145" s="11">
        <v>2E-3</v>
      </c>
      <c r="AJ145" s="11">
        <v>0.09</v>
      </c>
      <c r="AK145" s="11" t="s">
        <v>109</v>
      </c>
      <c r="AL145" s="20" t="s">
        <v>114</v>
      </c>
      <c r="AM145" s="11">
        <v>0.21</v>
      </c>
      <c r="AN145" s="11" t="s">
        <v>207</v>
      </c>
      <c r="AO145" s="11" t="s">
        <v>208</v>
      </c>
      <c r="AS145" s="16" t="s">
        <v>1177</v>
      </c>
      <c r="AT145" s="11">
        <v>7.0000000000000007E-2</v>
      </c>
      <c r="AU145" s="35" t="s">
        <v>632</v>
      </c>
      <c r="AV145" s="238">
        <v>0.67</v>
      </c>
      <c r="AX145" s="11" t="s">
        <v>1197</v>
      </c>
      <c r="AY145" s="11">
        <v>6.5000000000000002E-2</v>
      </c>
      <c r="BA145" s="38" t="s">
        <v>304</v>
      </c>
      <c r="BC145" s="35" t="s">
        <v>443</v>
      </c>
      <c r="BF145" s="37" t="s">
        <v>333</v>
      </c>
      <c r="BL145" s="35" t="s">
        <v>292</v>
      </c>
      <c r="BM145" s="238">
        <v>0.28000000000000003</v>
      </c>
    </row>
    <row r="146" spans="1:80">
      <c r="A146" s="35" t="s">
        <v>982</v>
      </c>
      <c r="B146" s="235" t="s">
        <v>1182</v>
      </c>
      <c r="C146" s="383" t="s">
        <v>1015</v>
      </c>
      <c r="D146" s="383" t="s">
        <v>215</v>
      </c>
      <c r="E146" s="11" t="s">
        <v>187</v>
      </c>
      <c r="G146" s="16">
        <v>11.6</v>
      </c>
      <c r="H146" s="16">
        <v>11.7</v>
      </c>
      <c r="K146" s="35" t="s">
        <v>990</v>
      </c>
      <c r="L146" s="35" t="s">
        <v>133</v>
      </c>
      <c r="M146" s="35" t="s">
        <v>142</v>
      </c>
      <c r="O146" s="35" t="s">
        <v>218</v>
      </c>
      <c r="P146" s="38" t="s">
        <v>207</v>
      </c>
      <c r="Q146" s="38" t="s">
        <v>106</v>
      </c>
      <c r="R146" s="35" t="s">
        <v>107</v>
      </c>
      <c r="T146" s="35" t="s">
        <v>1179</v>
      </c>
      <c r="Y146" s="384">
        <v>7.8</v>
      </c>
      <c r="Z146" s="384">
        <v>1.6</v>
      </c>
      <c r="AA146" s="384">
        <v>1.6</v>
      </c>
      <c r="AB146" s="385">
        <v>1</v>
      </c>
      <c r="AC146" s="16">
        <v>10.199999999999999</v>
      </c>
      <c r="AE146" s="236">
        <v>19</v>
      </c>
      <c r="AG146" s="37" t="s">
        <v>207</v>
      </c>
      <c r="AH146" s="35" t="s">
        <v>109</v>
      </c>
      <c r="AI146" s="11">
        <v>3.0000000000000001E-3</v>
      </c>
      <c r="AJ146" s="11">
        <v>0.16</v>
      </c>
      <c r="AK146" s="11">
        <v>0.01</v>
      </c>
      <c r="AL146" s="20" t="s">
        <v>114</v>
      </c>
      <c r="AM146" s="11">
        <v>0.11</v>
      </c>
      <c r="AN146" s="11" t="s">
        <v>207</v>
      </c>
      <c r="AO146" s="11" t="s">
        <v>208</v>
      </c>
      <c r="AS146" s="16" t="s">
        <v>1175</v>
      </c>
      <c r="AT146" s="11" t="s">
        <v>442</v>
      </c>
      <c r="AU146" s="35" t="s">
        <v>632</v>
      </c>
      <c r="AV146" s="238">
        <v>0.65</v>
      </c>
      <c r="AX146" s="241">
        <v>0.03</v>
      </c>
      <c r="AY146" s="11" t="s">
        <v>107</v>
      </c>
      <c r="BA146" s="38" t="s">
        <v>344</v>
      </c>
      <c r="BC146" s="35" t="s">
        <v>264</v>
      </c>
      <c r="BF146" s="37" t="s">
        <v>1191</v>
      </c>
      <c r="BL146" s="35" t="s">
        <v>292</v>
      </c>
      <c r="BM146" s="238">
        <v>0.22</v>
      </c>
      <c r="BN146" s="35" t="s">
        <v>103</v>
      </c>
      <c r="BP146" s="35" t="s">
        <v>103</v>
      </c>
      <c r="BQ146" s="35" t="s">
        <v>103</v>
      </c>
      <c r="BR146" s="35" t="s">
        <v>103</v>
      </c>
      <c r="BS146" s="35" t="s">
        <v>103</v>
      </c>
      <c r="BT146" s="35" t="s">
        <v>103</v>
      </c>
      <c r="BU146" s="35" t="s">
        <v>103</v>
      </c>
      <c r="BV146" s="35" t="s">
        <v>103</v>
      </c>
      <c r="BW146" s="35" t="s">
        <v>103</v>
      </c>
      <c r="BX146" s="35" t="s">
        <v>103</v>
      </c>
      <c r="CB146" s="35" t="s">
        <v>293</v>
      </c>
    </row>
    <row r="147" spans="1:80">
      <c r="A147" s="35" t="s">
        <v>982</v>
      </c>
      <c r="B147" s="235" t="s">
        <v>1198</v>
      </c>
      <c r="C147" s="383" t="s">
        <v>984</v>
      </c>
      <c r="D147" s="383" t="s">
        <v>1199</v>
      </c>
      <c r="E147" s="11" t="s">
        <v>104</v>
      </c>
      <c r="G147" s="16">
        <v>22.2</v>
      </c>
      <c r="H147" s="16">
        <v>13.7</v>
      </c>
      <c r="K147" s="35" t="s">
        <v>990</v>
      </c>
      <c r="L147" s="35" t="s">
        <v>133</v>
      </c>
      <c r="M147" s="35" t="s">
        <v>142</v>
      </c>
      <c r="O147" s="35" t="s">
        <v>218</v>
      </c>
      <c r="P147" s="38" t="s">
        <v>207</v>
      </c>
      <c r="Q147" s="38" t="s">
        <v>106</v>
      </c>
      <c r="R147" s="35" t="s">
        <v>107</v>
      </c>
      <c r="T147" s="35" t="s">
        <v>351</v>
      </c>
      <c r="Y147" s="384">
        <v>7.8</v>
      </c>
      <c r="Z147" s="384">
        <v>1.2</v>
      </c>
      <c r="AA147" s="384">
        <v>1.6</v>
      </c>
      <c r="AB147" s="385">
        <v>1</v>
      </c>
      <c r="AC147" s="16">
        <v>11.1</v>
      </c>
      <c r="AE147" s="236">
        <v>55</v>
      </c>
      <c r="AG147" s="37" t="s">
        <v>207</v>
      </c>
      <c r="AH147" s="35" t="s">
        <v>109</v>
      </c>
      <c r="AI147" s="11">
        <v>2E-3</v>
      </c>
      <c r="AJ147" s="11">
        <v>0.13</v>
      </c>
      <c r="AK147" s="11">
        <v>0.01</v>
      </c>
      <c r="AL147" s="20" t="s">
        <v>114</v>
      </c>
      <c r="AM147" s="11" t="s">
        <v>341</v>
      </c>
      <c r="AN147" s="11" t="s">
        <v>207</v>
      </c>
      <c r="AO147" s="11" t="s">
        <v>208</v>
      </c>
      <c r="AS147" s="16" t="s">
        <v>253</v>
      </c>
      <c r="AT147" s="11" t="s">
        <v>442</v>
      </c>
      <c r="AU147" s="35" t="s">
        <v>632</v>
      </c>
      <c r="AV147" s="11">
        <v>0.37</v>
      </c>
      <c r="AX147" s="35" t="s">
        <v>1067</v>
      </c>
      <c r="AY147" s="11" t="s">
        <v>287</v>
      </c>
      <c r="BA147" s="38" t="s">
        <v>346</v>
      </c>
      <c r="BC147" s="11">
        <v>0.05</v>
      </c>
      <c r="BF147" s="37" t="s">
        <v>1073</v>
      </c>
      <c r="BL147" s="35" t="s">
        <v>292</v>
      </c>
      <c r="BM147" s="238">
        <v>0.1</v>
      </c>
    </row>
    <row r="148" spans="1:80">
      <c r="A148" s="35" t="s">
        <v>982</v>
      </c>
      <c r="B148" s="235" t="s">
        <v>1198</v>
      </c>
      <c r="C148" s="383" t="s">
        <v>989</v>
      </c>
      <c r="D148" s="383" t="s">
        <v>1200</v>
      </c>
      <c r="E148" s="11" t="s">
        <v>104</v>
      </c>
      <c r="G148" s="16">
        <v>23.5</v>
      </c>
      <c r="H148" s="16">
        <v>18.3</v>
      </c>
      <c r="K148" s="35" t="s">
        <v>990</v>
      </c>
      <c r="L148" s="35" t="s">
        <v>133</v>
      </c>
      <c r="M148" s="35" t="s">
        <v>142</v>
      </c>
      <c r="O148" s="35" t="s">
        <v>218</v>
      </c>
      <c r="P148" s="38" t="s">
        <v>207</v>
      </c>
      <c r="Q148" s="38" t="s">
        <v>106</v>
      </c>
      <c r="R148" s="35" t="s">
        <v>107</v>
      </c>
      <c r="T148" s="35" t="s">
        <v>1195</v>
      </c>
      <c r="Y148" s="384">
        <v>8.1999999999999993</v>
      </c>
      <c r="Z148" s="384">
        <v>1.7</v>
      </c>
      <c r="AA148" s="384">
        <v>2</v>
      </c>
      <c r="AB148" s="385" t="s">
        <v>248</v>
      </c>
      <c r="AC148" s="16">
        <v>10.7</v>
      </c>
      <c r="AE148" s="236">
        <v>31</v>
      </c>
      <c r="AG148" s="37" t="s">
        <v>207</v>
      </c>
      <c r="AH148" s="35" t="s">
        <v>109</v>
      </c>
      <c r="AI148" s="11">
        <v>2E-3</v>
      </c>
      <c r="AJ148" s="11">
        <v>0.02</v>
      </c>
      <c r="AK148" s="11" t="s">
        <v>109</v>
      </c>
      <c r="AL148" s="20" t="s">
        <v>114</v>
      </c>
      <c r="AM148" s="11" t="s">
        <v>341</v>
      </c>
      <c r="AN148" s="11" t="s">
        <v>207</v>
      </c>
      <c r="AO148" s="11" t="s">
        <v>208</v>
      </c>
      <c r="AS148" s="16" t="s">
        <v>1124</v>
      </c>
      <c r="AT148" s="11">
        <v>0.04</v>
      </c>
      <c r="AU148" s="35" t="s">
        <v>632</v>
      </c>
      <c r="AV148" s="11">
        <v>0.57999999999999996</v>
      </c>
      <c r="AX148" s="35" t="s">
        <v>1164</v>
      </c>
      <c r="AY148" s="11">
        <v>5.8999999999999997E-2</v>
      </c>
      <c r="BA148" s="38" t="s">
        <v>245</v>
      </c>
      <c r="BC148" s="11" t="s">
        <v>229</v>
      </c>
      <c r="BF148" s="37" t="s">
        <v>310</v>
      </c>
      <c r="BL148" s="35" t="s">
        <v>292</v>
      </c>
      <c r="BM148" s="238">
        <v>0.22</v>
      </c>
    </row>
    <row r="149" spans="1:80">
      <c r="A149" s="35" t="s">
        <v>982</v>
      </c>
      <c r="B149" s="235" t="s">
        <v>1198</v>
      </c>
      <c r="C149" s="383" t="s">
        <v>993</v>
      </c>
      <c r="D149" s="383" t="s">
        <v>1010</v>
      </c>
      <c r="E149" s="11" t="s">
        <v>99</v>
      </c>
      <c r="G149" s="16">
        <v>22</v>
      </c>
      <c r="H149" s="16">
        <v>18</v>
      </c>
      <c r="K149" s="35" t="s">
        <v>990</v>
      </c>
      <c r="L149" s="35" t="s">
        <v>133</v>
      </c>
      <c r="M149" s="35" t="s">
        <v>142</v>
      </c>
      <c r="O149" s="35" t="s">
        <v>218</v>
      </c>
      <c r="P149" s="38" t="s">
        <v>207</v>
      </c>
      <c r="Q149" s="38" t="s">
        <v>106</v>
      </c>
      <c r="R149" s="35" t="s">
        <v>107</v>
      </c>
      <c r="T149" s="35" t="s">
        <v>281</v>
      </c>
      <c r="Y149" s="384">
        <v>8.5</v>
      </c>
      <c r="Z149" s="384">
        <v>1.4</v>
      </c>
      <c r="AA149" s="384">
        <v>1</v>
      </c>
      <c r="AB149" s="385" t="s">
        <v>248</v>
      </c>
      <c r="AC149" s="16">
        <v>10.8</v>
      </c>
      <c r="AE149" s="236">
        <v>14</v>
      </c>
      <c r="AG149" s="37" t="s">
        <v>566</v>
      </c>
      <c r="AH149" s="35" t="s">
        <v>109</v>
      </c>
      <c r="AI149" s="11">
        <v>1E-3</v>
      </c>
      <c r="AJ149" s="11">
        <v>0.02</v>
      </c>
      <c r="AK149" s="11" t="s">
        <v>109</v>
      </c>
      <c r="AL149" s="20" t="s">
        <v>114</v>
      </c>
      <c r="AM149" s="11" t="s">
        <v>101</v>
      </c>
      <c r="AN149" s="11" t="s">
        <v>207</v>
      </c>
      <c r="AO149" s="11" t="s">
        <v>208</v>
      </c>
      <c r="AS149" s="16" t="s">
        <v>1201</v>
      </c>
      <c r="AT149" s="11" t="s">
        <v>442</v>
      </c>
      <c r="AU149" s="35" t="s">
        <v>632</v>
      </c>
      <c r="AV149" s="238">
        <v>0.5</v>
      </c>
      <c r="AX149" s="35" t="s">
        <v>1197</v>
      </c>
      <c r="AY149" s="11" t="s">
        <v>1100</v>
      </c>
      <c r="BA149" s="38" t="s">
        <v>986</v>
      </c>
      <c r="BC149" s="11" t="s">
        <v>443</v>
      </c>
      <c r="BF149" s="37" t="s">
        <v>288</v>
      </c>
      <c r="BL149" s="35" t="s">
        <v>292</v>
      </c>
      <c r="BM149" s="238">
        <v>0.18</v>
      </c>
      <c r="BN149" s="35" t="s">
        <v>103</v>
      </c>
      <c r="BP149" s="35" t="s">
        <v>103</v>
      </c>
      <c r="BQ149" s="35" t="s">
        <v>103</v>
      </c>
      <c r="BR149" s="35" t="s">
        <v>103</v>
      </c>
      <c r="BS149" s="35" t="s">
        <v>103</v>
      </c>
      <c r="BT149" s="35" t="s">
        <v>103</v>
      </c>
      <c r="BU149" s="35" t="s">
        <v>103</v>
      </c>
      <c r="BV149" s="35" t="s">
        <v>103</v>
      </c>
      <c r="BW149" s="35" t="s">
        <v>103</v>
      </c>
      <c r="BX149" s="35" t="s">
        <v>103</v>
      </c>
      <c r="CB149" s="35" t="s">
        <v>293</v>
      </c>
    </row>
    <row r="150" spans="1:80">
      <c r="A150" s="35" t="s">
        <v>982</v>
      </c>
      <c r="B150" s="235" t="s">
        <v>1198</v>
      </c>
      <c r="C150" s="383" t="s">
        <v>998</v>
      </c>
      <c r="D150" s="383" t="s">
        <v>1202</v>
      </c>
      <c r="E150" s="11" t="s">
        <v>99</v>
      </c>
      <c r="G150" s="16">
        <v>27.2</v>
      </c>
      <c r="H150" s="16">
        <v>21</v>
      </c>
      <c r="K150" s="35" t="s">
        <v>990</v>
      </c>
      <c r="L150" s="35" t="s">
        <v>133</v>
      </c>
      <c r="M150" s="35" t="s">
        <v>142</v>
      </c>
      <c r="O150" s="35" t="s">
        <v>218</v>
      </c>
      <c r="P150" s="38" t="s">
        <v>207</v>
      </c>
      <c r="Q150" s="38" t="s">
        <v>106</v>
      </c>
      <c r="R150" s="35" t="s">
        <v>107</v>
      </c>
      <c r="T150" s="35" t="s">
        <v>320</v>
      </c>
      <c r="Y150" s="384">
        <v>8</v>
      </c>
      <c r="Z150" s="384">
        <v>1.5</v>
      </c>
      <c r="AA150" s="384">
        <v>1.6</v>
      </c>
      <c r="AB150" s="385" t="s">
        <v>411</v>
      </c>
      <c r="AC150" s="16">
        <v>9.4</v>
      </c>
      <c r="AE150" s="236">
        <v>50</v>
      </c>
      <c r="AG150" s="37" t="s">
        <v>207</v>
      </c>
      <c r="AH150" s="35" t="s">
        <v>109</v>
      </c>
      <c r="AI150" s="11">
        <v>4.0000000000000001E-3</v>
      </c>
      <c r="AJ150" s="11">
        <v>0.05</v>
      </c>
      <c r="AK150" s="11" t="s">
        <v>109</v>
      </c>
      <c r="AL150" s="20" t="s">
        <v>114</v>
      </c>
      <c r="AM150" s="11" t="s">
        <v>101</v>
      </c>
      <c r="AN150" s="11" t="s">
        <v>207</v>
      </c>
      <c r="AO150" s="11" t="s">
        <v>208</v>
      </c>
      <c r="AS150" s="16" t="s">
        <v>1203</v>
      </c>
      <c r="AT150" s="11">
        <v>7.0000000000000007E-2</v>
      </c>
      <c r="AU150" s="35" t="s">
        <v>632</v>
      </c>
      <c r="AV150" s="11">
        <v>0.53</v>
      </c>
      <c r="AX150" s="35" t="s">
        <v>323</v>
      </c>
      <c r="AY150" s="11" t="s">
        <v>1173</v>
      </c>
      <c r="BA150" s="38" t="s">
        <v>1031</v>
      </c>
      <c r="BC150" s="11" t="s">
        <v>264</v>
      </c>
      <c r="BF150" s="37" t="s">
        <v>288</v>
      </c>
      <c r="BL150" s="35" t="s">
        <v>292</v>
      </c>
      <c r="BM150" s="238">
        <v>0.18</v>
      </c>
    </row>
    <row r="151" spans="1:80">
      <c r="A151" s="35" t="s">
        <v>982</v>
      </c>
      <c r="B151" s="235" t="s">
        <v>1198</v>
      </c>
      <c r="C151" s="383" t="s">
        <v>1001</v>
      </c>
      <c r="D151" s="383" t="s">
        <v>1024</v>
      </c>
      <c r="E151" s="11" t="s">
        <v>104</v>
      </c>
      <c r="G151" s="16">
        <v>31.7</v>
      </c>
      <c r="H151" s="16">
        <v>22.3</v>
      </c>
      <c r="K151" s="35" t="s">
        <v>990</v>
      </c>
      <c r="L151" s="35" t="s">
        <v>133</v>
      </c>
      <c r="M151" s="35" t="s">
        <v>142</v>
      </c>
      <c r="O151" s="35" t="s">
        <v>218</v>
      </c>
      <c r="P151" s="38" t="s">
        <v>573</v>
      </c>
      <c r="Q151" s="38" t="s">
        <v>106</v>
      </c>
      <c r="R151" s="35" t="s">
        <v>107</v>
      </c>
      <c r="T151" s="35" t="s">
        <v>320</v>
      </c>
      <c r="Y151" s="384">
        <v>7.9</v>
      </c>
      <c r="Z151" s="384">
        <v>1.8</v>
      </c>
      <c r="AA151" s="384">
        <v>1.6</v>
      </c>
      <c r="AB151" s="385" t="s">
        <v>248</v>
      </c>
      <c r="AC151" s="16">
        <v>9.1999999999999993</v>
      </c>
      <c r="AE151" s="236">
        <v>250</v>
      </c>
      <c r="AH151" s="35" t="s">
        <v>109</v>
      </c>
      <c r="AI151" s="11">
        <v>4.0000000000000001E-3</v>
      </c>
      <c r="AJ151" s="11">
        <v>0.06</v>
      </c>
      <c r="AK151" s="11" t="s">
        <v>109</v>
      </c>
      <c r="AL151" s="20" t="s">
        <v>114</v>
      </c>
      <c r="AM151" s="11" t="s">
        <v>101</v>
      </c>
      <c r="AN151" s="11" t="s">
        <v>107</v>
      </c>
      <c r="AO151" s="11" t="s">
        <v>208</v>
      </c>
      <c r="AS151" s="16">
        <v>1</v>
      </c>
      <c r="AT151" s="11" t="s">
        <v>442</v>
      </c>
      <c r="AU151" s="35" t="s">
        <v>632</v>
      </c>
      <c r="AV151" s="11">
        <v>0.62</v>
      </c>
      <c r="AX151" s="35" t="s">
        <v>1204</v>
      </c>
      <c r="AY151" s="11">
        <v>3.3000000000000002E-2</v>
      </c>
      <c r="BA151" s="38" t="s">
        <v>334</v>
      </c>
      <c r="BC151" s="11" t="s">
        <v>443</v>
      </c>
      <c r="BF151" s="37" t="s">
        <v>288</v>
      </c>
      <c r="BL151" s="35" t="s">
        <v>292</v>
      </c>
      <c r="BM151" s="238">
        <v>0.17</v>
      </c>
    </row>
    <row r="152" spans="1:80">
      <c r="A152" s="35" t="s">
        <v>982</v>
      </c>
      <c r="B152" s="235" t="s">
        <v>1198</v>
      </c>
      <c r="C152" s="383" t="s">
        <v>1003</v>
      </c>
      <c r="D152" s="383" t="s">
        <v>1205</v>
      </c>
      <c r="E152" s="11" t="s">
        <v>104</v>
      </c>
      <c r="G152" s="16">
        <v>30.4</v>
      </c>
      <c r="H152" s="16">
        <v>22.1</v>
      </c>
      <c r="K152" s="35" t="s">
        <v>990</v>
      </c>
      <c r="L152" s="35" t="s">
        <v>133</v>
      </c>
      <c r="M152" s="35" t="s">
        <v>142</v>
      </c>
      <c r="O152" s="35" t="s">
        <v>218</v>
      </c>
      <c r="P152" s="38" t="s">
        <v>207</v>
      </c>
      <c r="Q152" s="38" t="s">
        <v>106</v>
      </c>
      <c r="R152" s="35" t="s">
        <v>107</v>
      </c>
      <c r="T152" s="35" t="s">
        <v>1179</v>
      </c>
      <c r="Y152" s="384">
        <v>7.9</v>
      </c>
      <c r="Z152" s="384">
        <v>2</v>
      </c>
      <c r="AA152" s="384">
        <v>2</v>
      </c>
      <c r="AB152" s="385">
        <v>2</v>
      </c>
      <c r="AC152" s="16">
        <v>9</v>
      </c>
      <c r="AE152" s="236">
        <v>140</v>
      </c>
      <c r="AG152" s="37" t="s">
        <v>207</v>
      </c>
      <c r="AH152" s="35" t="s">
        <v>109</v>
      </c>
      <c r="AI152" s="11">
        <v>4.0000000000000001E-3</v>
      </c>
      <c r="AJ152" s="238">
        <v>0.1</v>
      </c>
      <c r="AK152" s="11" t="s">
        <v>109</v>
      </c>
      <c r="AL152" s="20" t="s">
        <v>114</v>
      </c>
      <c r="AM152" s="11" t="s">
        <v>101</v>
      </c>
      <c r="AN152" s="11" t="s">
        <v>207</v>
      </c>
      <c r="AO152" s="11" t="s">
        <v>208</v>
      </c>
      <c r="AS152" s="16" t="s">
        <v>1116</v>
      </c>
      <c r="AT152" s="11" t="s">
        <v>442</v>
      </c>
      <c r="AU152" s="35" t="s">
        <v>632</v>
      </c>
      <c r="AV152" s="11">
        <v>0.63</v>
      </c>
      <c r="AX152" s="35" t="s">
        <v>1064</v>
      </c>
      <c r="AY152" s="11">
        <v>5.1999999999999998E-2</v>
      </c>
      <c r="BA152" s="38" t="s">
        <v>1000</v>
      </c>
      <c r="BC152" s="11" t="s">
        <v>443</v>
      </c>
      <c r="BF152" s="37" t="s">
        <v>1021</v>
      </c>
      <c r="BL152" s="35" t="s">
        <v>292</v>
      </c>
      <c r="BM152" s="238">
        <v>0.2</v>
      </c>
      <c r="BN152" s="35" t="s">
        <v>103</v>
      </c>
      <c r="BP152" s="35" t="s">
        <v>103</v>
      </c>
      <c r="BQ152" s="35" t="s">
        <v>103</v>
      </c>
      <c r="BR152" s="35" t="s">
        <v>103</v>
      </c>
      <c r="BS152" s="35" t="s">
        <v>103</v>
      </c>
      <c r="BT152" s="35" t="s">
        <v>103</v>
      </c>
      <c r="BU152" s="35" t="s">
        <v>103</v>
      </c>
      <c r="BV152" s="35" t="s">
        <v>103</v>
      </c>
      <c r="BW152" s="35" t="s">
        <v>103</v>
      </c>
      <c r="BX152" s="35" t="s">
        <v>103</v>
      </c>
      <c r="CB152" s="35" t="s">
        <v>293</v>
      </c>
    </row>
    <row r="153" spans="1:80">
      <c r="A153" s="35" t="s">
        <v>982</v>
      </c>
      <c r="B153" s="235" t="s">
        <v>1198</v>
      </c>
      <c r="C153" s="383" t="s">
        <v>1005</v>
      </c>
      <c r="D153" s="383" t="s">
        <v>1206</v>
      </c>
      <c r="E153" s="11" t="s">
        <v>1007</v>
      </c>
      <c r="G153" s="16">
        <v>17.5</v>
      </c>
      <c r="H153" s="16">
        <v>18.3</v>
      </c>
      <c r="K153" s="35" t="s">
        <v>990</v>
      </c>
      <c r="L153" s="35" t="s">
        <v>133</v>
      </c>
      <c r="M153" s="35" t="s">
        <v>142</v>
      </c>
      <c r="O153" s="35" t="s">
        <v>218</v>
      </c>
      <c r="P153" s="38" t="s">
        <v>207</v>
      </c>
      <c r="Q153" s="38" t="s">
        <v>106</v>
      </c>
      <c r="R153" s="35" t="s">
        <v>107</v>
      </c>
      <c r="T153" s="35" t="s">
        <v>281</v>
      </c>
      <c r="Y153" s="384">
        <v>7.9</v>
      </c>
      <c r="Z153" s="384">
        <v>1.1000000000000001</v>
      </c>
      <c r="AA153" s="384">
        <v>1.7</v>
      </c>
      <c r="AB153" s="385" t="s">
        <v>248</v>
      </c>
      <c r="AC153" s="16">
        <v>9.6999999999999993</v>
      </c>
      <c r="AE153" s="236">
        <v>44</v>
      </c>
      <c r="AG153" s="37" t="s">
        <v>207</v>
      </c>
      <c r="AH153" s="35" t="s">
        <v>109</v>
      </c>
      <c r="AI153" s="11">
        <v>3.0000000000000001E-3</v>
      </c>
      <c r="AJ153" s="11">
        <v>0.05</v>
      </c>
      <c r="AK153" s="11" t="s">
        <v>109</v>
      </c>
      <c r="AL153" s="20" t="s">
        <v>114</v>
      </c>
      <c r="AM153" s="11" t="s">
        <v>101</v>
      </c>
      <c r="AN153" s="11" t="s">
        <v>207</v>
      </c>
      <c r="AO153" s="11" t="s">
        <v>208</v>
      </c>
      <c r="AS153" s="16">
        <v>1</v>
      </c>
      <c r="AT153" s="11" t="s">
        <v>442</v>
      </c>
      <c r="AU153" s="35" t="s">
        <v>632</v>
      </c>
      <c r="AV153" s="11">
        <v>0.65</v>
      </c>
      <c r="AX153" s="35" t="s">
        <v>1070</v>
      </c>
      <c r="AY153" s="11" t="s">
        <v>1192</v>
      </c>
      <c r="BA153" s="38" t="s">
        <v>1000</v>
      </c>
      <c r="BC153" s="11" t="s">
        <v>264</v>
      </c>
      <c r="BF153" s="37" t="s">
        <v>334</v>
      </c>
      <c r="BL153" s="35" t="s">
        <v>292</v>
      </c>
      <c r="BM153" s="238">
        <v>0.2</v>
      </c>
    </row>
    <row r="154" spans="1:80">
      <c r="A154" s="35" t="s">
        <v>982</v>
      </c>
      <c r="B154" s="235" t="s">
        <v>1198</v>
      </c>
      <c r="C154" s="383" t="s">
        <v>1009</v>
      </c>
      <c r="D154" s="383" t="s">
        <v>1013</v>
      </c>
      <c r="E154" s="11" t="s">
        <v>104</v>
      </c>
      <c r="G154" s="16">
        <v>17.3</v>
      </c>
      <c r="H154" s="16">
        <v>15.7</v>
      </c>
      <c r="K154" s="35" t="s">
        <v>990</v>
      </c>
      <c r="L154" s="35" t="s">
        <v>133</v>
      </c>
      <c r="M154" s="35" t="s">
        <v>142</v>
      </c>
      <c r="O154" s="35" t="s">
        <v>218</v>
      </c>
      <c r="P154" s="38" t="s">
        <v>207</v>
      </c>
      <c r="Q154" s="38" t="s">
        <v>106</v>
      </c>
      <c r="R154" s="35" t="s">
        <v>107</v>
      </c>
      <c r="T154" s="35" t="s">
        <v>800</v>
      </c>
      <c r="Y154" s="384">
        <v>8.1</v>
      </c>
      <c r="Z154" s="384">
        <v>1.1000000000000001</v>
      </c>
      <c r="AA154" s="384">
        <v>0.8</v>
      </c>
      <c r="AB154" s="385" t="s">
        <v>411</v>
      </c>
      <c r="AC154" s="16">
        <v>9.3000000000000007</v>
      </c>
      <c r="AE154" s="236">
        <v>16</v>
      </c>
      <c r="AG154" s="37" t="s">
        <v>207</v>
      </c>
      <c r="AH154" s="35" t="s">
        <v>109</v>
      </c>
      <c r="AI154" s="11">
        <v>3.0000000000000001E-3</v>
      </c>
      <c r="AJ154" s="11">
        <v>0.15</v>
      </c>
      <c r="AK154" s="11" t="s">
        <v>109</v>
      </c>
      <c r="AL154" s="20" t="s">
        <v>114</v>
      </c>
      <c r="AM154" s="11" t="s">
        <v>101</v>
      </c>
      <c r="AN154" s="11" t="s">
        <v>207</v>
      </c>
      <c r="AO154" s="11" t="s">
        <v>208</v>
      </c>
      <c r="AS154" s="16" t="s">
        <v>1057</v>
      </c>
      <c r="AT154" s="11">
        <v>0.06</v>
      </c>
      <c r="AU154" s="35" t="s">
        <v>632</v>
      </c>
      <c r="AV154" s="11">
        <v>0.55000000000000004</v>
      </c>
      <c r="AX154" s="35" t="s">
        <v>1067</v>
      </c>
      <c r="AY154" s="11">
        <v>2.9000000000000001E-2</v>
      </c>
      <c r="BA154" s="38" t="s">
        <v>332</v>
      </c>
      <c r="BC154" s="11" t="s">
        <v>443</v>
      </c>
      <c r="BF154" s="37" t="s">
        <v>288</v>
      </c>
      <c r="BL154" s="35" t="s">
        <v>292</v>
      </c>
      <c r="BM154" s="238">
        <v>0.14000000000000001</v>
      </c>
    </row>
    <row r="155" spans="1:80">
      <c r="A155" s="35" t="s">
        <v>982</v>
      </c>
      <c r="B155" s="235" t="s">
        <v>1198</v>
      </c>
      <c r="C155" s="383" t="s">
        <v>1011</v>
      </c>
      <c r="D155" s="383" t="s">
        <v>1058</v>
      </c>
      <c r="E155" s="11" t="s">
        <v>104</v>
      </c>
      <c r="G155" s="16">
        <v>11.3</v>
      </c>
      <c r="H155" s="16">
        <v>11.2</v>
      </c>
      <c r="K155" s="35" t="s">
        <v>990</v>
      </c>
      <c r="L155" s="35" t="s">
        <v>133</v>
      </c>
      <c r="M155" s="35" t="s">
        <v>142</v>
      </c>
      <c r="O155" s="35" t="s">
        <v>218</v>
      </c>
      <c r="P155" s="38" t="s">
        <v>207</v>
      </c>
      <c r="Q155" s="38" t="s">
        <v>106</v>
      </c>
      <c r="R155" s="35" t="s">
        <v>107</v>
      </c>
      <c r="T155" s="35" t="s">
        <v>281</v>
      </c>
      <c r="Y155" s="384">
        <v>8.1</v>
      </c>
      <c r="Z155" s="384">
        <v>1.9</v>
      </c>
      <c r="AA155" s="384">
        <v>1.7</v>
      </c>
      <c r="AB155" s="385" t="s">
        <v>248</v>
      </c>
      <c r="AC155" s="16">
        <v>11.8</v>
      </c>
      <c r="AE155" s="236">
        <v>24</v>
      </c>
      <c r="AG155" s="37" t="s">
        <v>566</v>
      </c>
      <c r="AH155" s="35" t="s">
        <v>109</v>
      </c>
      <c r="AI155" s="11">
        <v>1E-3</v>
      </c>
      <c r="AJ155" s="11">
        <v>0.03</v>
      </c>
      <c r="AK155" s="11" t="s">
        <v>109</v>
      </c>
      <c r="AL155" s="20" t="s">
        <v>114</v>
      </c>
      <c r="AM155" s="11" t="s">
        <v>101</v>
      </c>
      <c r="AN155" s="11" t="s">
        <v>207</v>
      </c>
      <c r="AO155" s="11" t="s">
        <v>208</v>
      </c>
      <c r="AS155" s="16" t="s">
        <v>1207</v>
      </c>
      <c r="AT155" s="11" t="s">
        <v>442</v>
      </c>
      <c r="AU155" s="35" t="s">
        <v>632</v>
      </c>
      <c r="AV155" s="11">
        <v>0.56000000000000005</v>
      </c>
      <c r="AX155" s="35" t="s">
        <v>1208</v>
      </c>
      <c r="AY155" s="11">
        <v>4.5999999999999999E-2</v>
      </c>
      <c r="BA155" s="38" t="s">
        <v>986</v>
      </c>
      <c r="BC155" s="11" t="s">
        <v>443</v>
      </c>
      <c r="BF155" s="37" t="s">
        <v>334</v>
      </c>
      <c r="BL155" s="35" t="s">
        <v>292</v>
      </c>
      <c r="BM155" s="238">
        <v>0.19</v>
      </c>
      <c r="BN155" s="35" t="s">
        <v>103</v>
      </c>
      <c r="BP155" s="35" t="s">
        <v>103</v>
      </c>
      <c r="BQ155" s="35" t="s">
        <v>103</v>
      </c>
      <c r="BR155" s="35" t="s">
        <v>103</v>
      </c>
      <c r="BS155" s="35" t="s">
        <v>103</v>
      </c>
      <c r="BT155" s="35" t="s">
        <v>103</v>
      </c>
      <c r="BU155" s="35" t="s">
        <v>103</v>
      </c>
      <c r="BV155" s="35" t="s">
        <v>103</v>
      </c>
      <c r="BW155" s="35" t="s">
        <v>103</v>
      </c>
      <c r="BX155" s="35" t="s">
        <v>103</v>
      </c>
      <c r="CB155" s="35" t="s">
        <v>293</v>
      </c>
    </row>
    <row r="156" spans="1:80">
      <c r="A156" s="35" t="s">
        <v>982</v>
      </c>
      <c r="B156" s="235" t="s">
        <v>1198</v>
      </c>
      <c r="C156" s="383" t="s">
        <v>136</v>
      </c>
      <c r="D156" s="383" t="s">
        <v>1013</v>
      </c>
      <c r="E156" s="11" t="s">
        <v>104</v>
      </c>
      <c r="G156" s="16">
        <v>8.9</v>
      </c>
      <c r="H156" s="16">
        <v>9.1999999999999993</v>
      </c>
      <c r="K156" s="35" t="s">
        <v>990</v>
      </c>
      <c r="L156" s="35" t="s">
        <v>133</v>
      </c>
      <c r="M156" s="35" t="s">
        <v>142</v>
      </c>
      <c r="O156" s="35" t="s">
        <v>218</v>
      </c>
      <c r="P156" s="38" t="s">
        <v>573</v>
      </c>
      <c r="Q156" s="38" t="s">
        <v>106</v>
      </c>
      <c r="R156" s="35" t="s">
        <v>107</v>
      </c>
      <c r="T156" s="35" t="s">
        <v>1185</v>
      </c>
      <c r="Y156" s="384">
        <v>8</v>
      </c>
      <c r="Z156" s="384">
        <v>2.2000000000000002</v>
      </c>
      <c r="AA156" s="384">
        <v>2</v>
      </c>
      <c r="AB156" s="385">
        <v>1</v>
      </c>
      <c r="AC156" s="16">
        <v>12.1</v>
      </c>
      <c r="AE156" s="236">
        <v>12</v>
      </c>
      <c r="AH156" s="35" t="s">
        <v>109</v>
      </c>
      <c r="AI156" s="11">
        <v>1E-3</v>
      </c>
      <c r="AJ156" s="11">
        <v>0.08</v>
      </c>
      <c r="AK156" s="11" t="s">
        <v>109</v>
      </c>
      <c r="AL156" s="20" t="s">
        <v>114</v>
      </c>
      <c r="AM156" s="11" t="s">
        <v>101</v>
      </c>
      <c r="AN156" s="11" t="s">
        <v>107</v>
      </c>
      <c r="AO156" s="11" t="s">
        <v>208</v>
      </c>
      <c r="AS156" s="19">
        <v>0.5</v>
      </c>
      <c r="AT156" s="11" t="s">
        <v>442</v>
      </c>
      <c r="AU156" s="35" t="s">
        <v>632</v>
      </c>
      <c r="AV156" s="11">
        <v>0.63</v>
      </c>
      <c r="AX156" s="35" t="s">
        <v>1108</v>
      </c>
      <c r="AY156" s="11">
        <v>5.5E-2</v>
      </c>
      <c r="BA156" s="38" t="s">
        <v>1000</v>
      </c>
      <c r="BC156" s="11" t="s">
        <v>229</v>
      </c>
      <c r="BF156" s="37" t="s">
        <v>310</v>
      </c>
      <c r="BL156" s="35" t="s">
        <v>292</v>
      </c>
      <c r="BM156" s="238">
        <v>0.17</v>
      </c>
    </row>
    <row r="157" spans="1:80">
      <c r="A157" s="35" t="s">
        <v>982</v>
      </c>
      <c r="B157" s="235" t="s">
        <v>1198</v>
      </c>
      <c r="C157" s="383" t="s">
        <v>1014</v>
      </c>
      <c r="D157" s="383" t="s">
        <v>1202</v>
      </c>
      <c r="E157" s="11" t="s">
        <v>104</v>
      </c>
      <c r="G157" s="16">
        <v>6.3</v>
      </c>
      <c r="H157" s="16">
        <v>7</v>
      </c>
      <c r="K157" s="35" t="s">
        <v>990</v>
      </c>
      <c r="L157" s="35" t="s">
        <v>133</v>
      </c>
      <c r="M157" s="35" t="s">
        <v>142</v>
      </c>
      <c r="O157" s="35" t="s">
        <v>218</v>
      </c>
      <c r="P157" s="38" t="s">
        <v>207</v>
      </c>
      <c r="Q157" s="38" t="s">
        <v>106</v>
      </c>
      <c r="R157" s="35" t="s">
        <v>107</v>
      </c>
      <c r="T157" s="35" t="s">
        <v>345</v>
      </c>
      <c r="Y157" s="384">
        <v>8</v>
      </c>
      <c r="Z157" s="384">
        <v>1.9</v>
      </c>
      <c r="AA157" s="384">
        <v>1.8</v>
      </c>
      <c r="AB157" s="385" t="s">
        <v>248</v>
      </c>
      <c r="AC157" s="16">
        <v>13</v>
      </c>
      <c r="AE157" s="236">
        <v>34</v>
      </c>
      <c r="AG157" s="37" t="s">
        <v>207</v>
      </c>
      <c r="AH157" s="35" t="s">
        <v>109</v>
      </c>
      <c r="AI157" s="11">
        <v>2E-3</v>
      </c>
      <c r="AJ157" s="11">
        <v>0.03</v>
      </c>
      <c r="AK157" s="11" t="s">
        <v>109</v>
      </c>
      <c r="AL157" s="20" t="s">
        <v>114</v>
      </c>
      <c r="AM157" s="11" t="s">
        <v>101</v>
      </c>
      <c r="AN157" s="11" t="s">
        <v>207</v>
      </c>
      <c r="AO157" s="11" t="s">
        <v>208</v>
      </c>
      <c r="AS157" s="19">
        <v>0.7</v>
      </c>
      <c r="AT157" s="11">
        <v>7.0000000000000007E-2</v>
      </c>
      <c r="AU157" s="35" t="s">
        <v>632</v>
      </c>
      <c r="AV157" s="238">
        <v>0.6</v>
      </c>
      <c r="AX157" s="241">
        <v>7.0000000000000007E-2</v>
      </c>
      <c r="AY157" s="11" t="s">
        <v>1097</v>
      </c>
      <c r="BA157" s="38" t="s">
        <v>333</v>
      </c>
      <c r="BC157" s="11" t="s">
        <v>443</v>
      </c>
      <c r="BF157" s="37" t="s">
        <v>1021</v>
      </c>
      <c r="BL157" s="35" t="s">
        <v>292</v>
      </c>
      <c r="BM157" s="238">
        <v>0.2</v>
      </c>
    </row>
    <row r="158" spans="1:80">
      <c r="A158" s="35" t="s">
        <v>982</v>
      </c>
      <c r="B158" s="235" t="s">
        <v>1198</v>
      </c>
      <c r="C158" s="383" t="s">
        <v>1015</v>
      </c>
      <c r="D158" s="383" t="s">
        <v>212</v>
      </c>
      <c r="E158" s="11" t="s">
        <v>187</v>
      </c>
      <c r="G158" s="16">
        <v>8.8000000000000007</v>
      </c>
      <c r="H158" s="16">
        <v>11.7</v>
      </c>
      <c r="K158" s="35" t="s">
        <v>1047</v>
      </c>
      <c r="L158" s="35" t="s">
        <v>133</v>
      </c>
      <c r="M158" s="35" t="s">
        <v>142</v>
      </c>
      <c r="O158" s="35" t="s">
        <v>218</v>
      </c>
      <c r="P158" s="38" t="s">
        <v>207</v>
      </c>
      <c r="Q158" s="38" t="s">
        <v>106</v>
      </c>
      <c r="R158" s="35" t="s">
        <v>107</v>
      </c>
      <c r="T158" s="35" t="s">
        <v>1185</v>
      </c>
      <c r="Y158" s="384">
        <v>8</v>
      </c>
      <c r="Z158" s="384">
        <v>1.9</v>
      </c>
      <c r="AA158" s="384">
        <v>2.4</v>
      </c>
      <c r="AB158" s="385">
        <v>2</v>
      </c>
      <c r="AC158" s="16">
        <v>10.6</v>
      </c>
      <c r="AE158" s="236">
        <v>28</v>
      </c>
      <c r="AG158" s="37" t="s">
        <v>207</v>
      </c>
      <c r="AH158" s="35" t="s">
        <v>109</v>
      </c>
      <c r="AI158" s="11">
        <v>2E-3</v>
      </c>
      <c r="AJ158" s="11">
        <v>0.18</v>
      </c>
      <c r="AK158" s="11">
        <v>0.01</v>
      </c>
      <c r="AL158" s="20" t="s">
        <v>114</v>
      </c>
      <c r="AM158" s="11" t="s">
        <v>101</v>
      </c>
      <c r="AN158" s="11" t="s">
        <v>207</v>
      </c>
      <c r="AO158" s="11" t="s">
        <v>208</v>
      </c>
      <c r="AS158" s="16" t="s">
        <v>1209</v>
      </c>
      <c r="AT158" s="11" t="s">
        <v>442</v>
      </c>
      <c r="AU158" s="35" t="s">
        <v>632</v>
      </c>
      <c r="AV158" s="11">
        <v>0.64</v>
      </c>
      <c r="AX158" s="35" t="s">
        <v>1210</v>
      </c>
      <c r="AY158" s="11">
        <v>4.5999999999999999E-2</v>
      </c>
      <c r="BA158" s="38" t="s">
        <v>1190</v>
      </c>
      <c r="BC158" s="11" t="s">
        <v>319</v>
      </c>
      <c r="BF158" s="37" t="s">
        <v>1191</v>
      </c>
      <c r="BL158" s="35" t="s">
        <v>292</v>
      </c>
      <c r="BM158" s="238">
        <v>0.24</v>
      </c>
      <c r="BN158" s="35" t="s">
        <v>103</v>
      </c>
      <c r="BP158" s="35" t="s">
        <v>103</v>
      </c>
      <c r="BQ158" s="35" t="s">
        <v>103</v>
      </c>
      <c r="BR158" s="35" t="s">
        <v>103</v>
      </c>
      <c r="BS158" s="35" t="s">
        <v>103</v>
      </c>
      <c r="BT158" s="35" t="s">
        <v>103</v>
      </c>
      <c r="BU158" s="35" t="s">
        <v>103</v>
      </c>
      <c r="BV158" s="35" t="s">
        <v>103</v>
      </c>
      <c r="BW158" s="35" t="s">
        <v>103</v>
      </c>
      <c r="BX158" s="35" t="s">
        <v>103</v>
      </c>
      <c r="CB158" s="35" t="s">
        <v>293</v>
      </c>
    </row>
    <row r="159" spans="1:80">
      <c r="A159" s="35" t="s">
        <v>982</v>
      </c>
      <c r="B159" s="235" t="s">
        <v>1211</v>
      </c>
      <c r="C159" s="383" t="s">
        <v>993</v>
      </c>
      <c r="D159" s="383" t="s">
        <v>1013</v>
      </c>
      <c r="E159" s="11" t="s">
        <v>99</v>
      </c>
      <c r="G159" s="16">
        <v>21.6</v>
      </c>
      <c r="H159" s="16">
        <v>17.3</v>
      </c>
      <c r="K159" s="35" t="s">
        <v>990</v>
      </c>
      <c r="L159" s="35" t="s">
        <v>133</v>
      </c>
      <c r="M159" s="35" t="s">
        <v>142</v>
      </c>
      <c r="O159" s="35" t="s">
        <v>218</v>
      </c>
      <c r="P159" s="38" t="s">
        <v>573</v>
      </c>
      <c r="Q159" s="38" t="s">
        <v>106</v>
      </c>
      <c r="R159" s="35" t="s">
        <v>107</v>
      </c>
      <c r="T159" s="35" t="s">
        <v>107</v>
      </c>
      <c r="Y159" s="384">
        <v>7.8</v>
      </c>
      <c r="Z159" s="384">
        <v>2.1</v>
      </c>
      <c r="AA159" s="384">
        <v>1.6</v>
      </c>
      <c r="AB159" s="385" t="s">
        <v>248</v>
      </c>
      <c r="AC159" s="16">
        <v>10.7</v>
      </c>
      <c r="AE159" s="236">
        <v>21</v>
      </c>
      <c r="AG159" s="37" t="s">
        <v>566</v>
      </c>
      <c r="AH159" s="35" t="s">
        <v>109</v>
      </c>
      <c r="AI159" s="11">
        <v>2E-3</v>
      </c>
      <c r="AJ159" s="11" t="s">
        <v>286</v>
      </c>
      <c r="AK159" s="11" t="s">
        <v>109</v>
      </c>
      <c r="AL159" s="20" t="s">
        <v>114</v>
      </c>
      <c r="AM159" s="11" t="s">
        <v>101</v>
      </c>
      <c r="AN159" s="11" t="s">
        <v>107</v>
      </c>
      <c r="AO159" s="11" t="s">
        <v>208</v>
      </c>
      <c r="AS159" s="16" t="s">
        <v>997</v>
      </c>
      <c r="AT159" s="35" t="s">
        <v>442</v>
      </c>
      <c r="AU159" s="35" t="s">
        <v>632</v>
      </c>
      <c r="AV159" s="11">
        <v>0.71</v>
      </c>
      <c r="AX159" s="35" t="s">
        <v>1204</v>
      </c>
      <c r="AY159" s="11">
        <v>2.9000000000000001E-2</v>
      </c>
      <c r="BA159" s="237">
        <v>2</v>
      </c>
      <c r="BC159" s="35" t="s">
        <v>443</v>
      </c>
      <c r="BF159" s="37" t="s">
        <v>220</v>
      </c>
      <c r="BL159" s="35" t="s">
        <v>292</v>
      </c>
      <c r="BM159" s="35" t="s">
        <v>114</v>
      </c>
      <c r="BN159" s="35" t="s">
        <v>103</v>
      </c>
      <c r="BP159" s="35" t="s">
        <v>103</v>
      </c>
      <c r="BQ159" s="35" t="s">
        <v>103</v>
      </c>
      <c r="BR159" s="35" t="s">
        <v>103</v>
      </c>
      <c r="BS159" s="35" t="s">
        <v>103</v>
      </c>
      <c r="BT159" s="35" t="s">
        <v>103</v>
      </c>
      <c r="BU159" s="35" t="s">
        <v>103</v>
      </c>
      <c r="BV159" s="35" t="s">
        <v>103</v>
      </c>
      <c r="BW159" s="35" t="s">
        <v>103</v>
      </c>
      <c r="BX159" s="35" t="s">
        <v>103</v>
      </c>
      <c r="CB159" s="35" t="s">
        <v>293</v>
      </c>
    </row>
    <row r="160" spans="1:80">
      <c r="A160" s="35" t="s">
        <v>982</v>
      </c>
      <c r="B160" s="235" t="s">
        <v>1211</v>
      </c>
      <c r="C160" s="383" t="s">
        <v>1003</v>
      </c>
      <c r="D160" s="383" t="s">
        <v>1212</v>
      </c>
      <c r="E160" s="11" t="s">
        <v>104</v>
      </c>
      <c r="G160" s="16">
        <v>28.5</v>
      </c>
      <c r="H160" s="16">
        <v>22.6</v>
      </c>
      <c r="K160" s="35" t="s">
        <v>990</v>
      </c>
      <c r="L160" s="35" t="s">
        <v>133</v>
      </c>
      <c r="M160" s="35" t="s">
        <v>142</v>
      </c>
      <c r="O160" s="35" t="s">
        <v>218</v>
      </c>
      <c r="P160" s="38" t="s">
        <v>573</v>
      </c>
      <c r="Q160" s="38" t="s">
        <v>106</v>
      </c>
      <c r="R160" s="35" t="s">
        <v>107</v>
      </c>
      <c r="T160" s="35" t="s">
        <v>107</v>
      </c>
      <c r="Y160" s="384">
        <v>7.9</v>
      </c>
      <c r="Z160" s="384">
        <v>1.3</v>
      </c>
      <c r="AA160" s="384">
        <v>0.8</v>
      </c>
      <c r="AB160" s="385" t="s">
        <v>248</v>
      </c>
      <c r="AC160" s="16">
        <v>9.1999999999999993</v>
      </c>
      <c r="AE160" s="236">
        <v>110</v>
      </c>
      <c r="AH160" s="35" t="s">
        <v>109</v>
      </c>
      <c r="AI160" s="11">
        <v>3.0000000000000001E-3</v>
      </c>
      <c r="AJ160" s="11" t="s">
        <v>286</v>
      </c>
      <c r="AK160" s="11" t="s">
        <v>109</v>
      </c>
      <c r="AL160" s="20" t="s">
        <v>114</v>
      </c>
      <c r="AM160" s="11" t="s">
        <v>101</v>
      </c>
      <c r="AN160" s="11" t="s">
        <v>107</v>
      </c>
      <c r="AO160" s="11" t="s">
        <v>208</v>
      </c>
      <c r="AS160" s="16" t="s">
        <v>275</v>
      </c>
      <c r="AT160" s="35" t="s">
        <v>442</v>
      </c>
      <c r="AU160" s="35" t="s">
        <v>632</v>
      </c>
      <c r="AV160" s="11">
        <v>0.63</v>
      </c>
      <c r="AX160" s="35" t="s">
        <v>321</v>
      </c>
      <c r="AY160" s="35" t="s">
        <v>231</v>
      </c>
      <c r="BA160" s="237">
        <v>2</v>
      </c>
      <c r="BC160" s="35" t="s">
        <v>443</v>
      </c>
      <c r="BF160" s="37" t="s">
        <v>279</v>
      </c>
      <c r="BL160" s="35" t="s">
        <v>292</v>
      </c>
      <c r="BM160" s="35" t="s">
        <v>114</v>
      </c>
      <c r="BN160" s="35" t="s">
        <v>103</v>
      </c>
      <c r="BP160" s="35" t="s">
        <v>103</v>
      </c>
      <c r="BQ160" s="35" t="s">
        <v>103</v>
      </c>
      <c r="BR160" s="35" t="s">
        <v>103</v>
      </c>
      <c r="BS160" s="35" t="s">
        <v>103</v>
      </c>
      <c r="BT160" s="35" t="s">
        <v>103</v>
      </c>
      <c r="BU160" s="35" t="s">
        <v>103</v>
      </c>
      <c r="BV160" s="35" t="s">
        <v>103</v>
      </c>
      <c r="BW160" s="35" t="s">
        <v>103</v>
      </c>
      <c r="BX160" s="35" t="s">
        <v>103</v>
      </c>
      <c r="CB160" s="35" t="s">
        <v>293</v>
      </c>
    </row>
    <row r="161" spans="1:80">
      <c r="A161" s="35" t="s">
        <v>982</v>
      </c>
      <c r="B161" s="235" t="s">
        <v>1211</v>
      </c>
      <c r="C161" s="383" t="s">
        <v>1011</v>
      </c>
      <c r="D161" s="383" t="s">
        <v>1213</v>
      </c>
      <c r="E161" s="11" t="s">
        <v>104</v>
      </c>
      <c r="G161" s="16">
        <v>12.7</v>
      </c>
      <c r="H161" s="16">
        <v>10.3</v>
      </c>
      <c r="K161" s="35" t="s">
        <v>990</v>
      </c>
      <c r="L161" s="35" t="s">
        <v>133</v>
      </c>
      <c r="M161" s="35" t="s">
        <v>142</v>
      </c>
      <c r="O161" s="35" t="s">
        <v>218</v>
      </c>
      <c r="P161" s="38" t="s">
        <v>573</v>
      </c>
      <c r="Q161" s="38" t="s">
        <v>106</v>
      </c>
      <c r="R161" s="35" t="s">
        <v>107</v>
      </c>
      <c r="T161" s="35" t="s">
        <v>107</v>
      </c>
      <c r="Y161" s="384">
        <v>7.74</v>
      </c>
      <c r="Z161" s="384">
        <v>1.9</v>
      </c>
      <c r="AA161" s="384">
        <v>2</v>
      </c>
      <c r="AB161" s="385" t="s">
        <v>411</v>
      </c>
      <c r="AC161" s="16">
        <v>12.6</v>
      </c>
      <c r="AE161" s="236">
        <v>4</v>
      </c>
      <c r="AG161" s="37" t="s">
        <v>566</v>
      </c>
      <c r="AH161" s="35" t="s">
        <v>109</v>
      </c>
      <c r="AI161" s="11">
        <v>2E-3</v>
      </c>
      <c r="AJ161" s="11" t="s">
        <v>286</v>
      </c>
      <c r="AK161" s="11" t="s">
        <v>109</v>
      </c>
      <c r="AL161" s="20" t="s">
        <v>114</v>
      </c>
      <c r="AM161" s="11" t="s">
        <v>101</v>
      </c>
      <c r="AN161" s="11" t="s">
        <v>107</v>
      </c>
      <c r="AO161" s="11" t="s">
        <v>208</v>
      </c>
      <c r="AS161" s="16" t="s">
        <v>260</v>
      </c>
      <c r="AT161" s="35" t="s">
        <v>442</v>
      </c>
      <c r="AU161" s="35" t="s">
        <v>632</v>
      </c>
      <c r="AV161" s="11">
        <v>0.87</v>
      </c>
      <c r="AX161" s="35" t="s">
        <v>325</v>
      </c>
      <c r="AY161" s="35" t="s">
        <v>107</v>
      </c>
      <c r="BA161" s="237">
        <v>3</v>
      </c>
      <c r="BC161" s="35" t="s">
        <v>443</v>
      </c>
      <c r="BF161" s="37" t="s">
        <v>279</v>
      </c>
      <c r="BL161" s="35" t="s">
        <v>292</v>
      </c>
      <c r="BM161" s="35" t="s">
        <v>114</v>
      </c>
      <c r="BN161" s="35" t="s">
        <v>103</v>
      </c>
      <c r="BP161" s="35" t="s">
        <v>103</v>
      </c>
      <c r="BQ161" s="35" t="s">
        <v>103</v>
      </c>
      <c r="BR161" s="35" t="s">
        <v>103</v>
      </c>
      <c r="BS161" s="35" t="s">
        <v>103</v>
      </c>
      <c r="BT161" s="35" t="s">
        <v>103</v>
      </c>
      <c r="BU161" s="35" t="s">
        <v>103</v>
      </c>
      <c r="BV161" s="35" t="s">
        <v>103</v>
      </c>
      <c r="BW161" s="35" t="s">
        <v>103</v>
      </c>
      <c r="BX161" s="35" t="s">
        <v>103</v>
      </c>
      <c r="CB161" s="35" t="s">
        <v>293</v>
      </c>
    </row>
    <row r="162" spans="1:80">
      <c r="A162" s="35" t="s">
        <v>982</v>
      </c>
      <c r="B162" s="235" t="s">
        <v>1211</v>
      </c>
      <c r="C162" s="383" t="s">
        <v>1015</v>
      </c>
      <c r="D162" s="383" t="s">
        <v>1058</v>
      </c>
      <c r="E162" s="11" t="s">
        <v>187</v>
      </c>
      <c r="G162" s="16">
        <v>10.8</v>
      </c>
      <c r="H162" s="16">
        <v>10.5</v>
      </c>
      <c r="K162" s="35" t="s">
        <v>990</v>
      </c>
      <c r="L162" s="35" t="s">
        <v>133</v>
      </c>
      <c r="M162" s="35" t="s">
        <v>142</v>
      </c>
      <c r="O162" s="35" t="s">
        <v>218</v>
      </c>
      <c r="P162" s="38" t="s">
        <v>207</v>
      </c>
      <c r="Q162" s="38" t="s">
        <v>106</v>
      </c>
      <c r="R162" s="35" t="s">
        <v>107</v>
      </c>
      <c r="T162" s="35" t="s">
        <v>107</v>
      </c>
      <c r="Y162" s="384">
        <v>7.7</v>
      </c>
      <c r="Z162" s="384">
        <v>2</v>
      </c>
      <c r="AA162" s="384">
        <v>0.6</v>
      </c>
      <c r="AB162" s="385" t="s">
        <v>248</v>
      </c>
      <c r="AC162" s="16">
        <v>11.1</v>
      </c>
      <c r="AE162" s="236">
        <v>14</v>
      </c>
      <c r="AG162" s="37" t="s">
        <v>207</v>
      </c>
      <c r="AH162" s="35" t="s">
        <v>109</v>
      </c>
      <c r="AI162" s="11">
        <v>2E-3</v>
      </c>
      <c r="AJ162" s="11" t="s">
        <v>114</v>
      </c>
      <c r="AK162" s="11" t="s">
        <v>109</v>
      </c>
      <c r="AL162" s="20" t="s">
        <v>114</v>
      </c>
      <c r="AM162" s="11" t="s">
        <v>101</v>
      </c>
      <c r="AN162" s="11" t="s">
        <v>207</v>
      </c>
      <c r="AO162" s="11" t="s">
        <v>208</v>
      </c>
      <c r="AS162" s="16" t="s">
        <v>1177</v>
      </c>
      <c r="AT162" s="35" t="s">
        <v>442</v>
      </c>
      <c r="AU162" s="35" t="s">
        <v>632</v>
      </c>
      <c r="AV162" s="11">
        <v>0.71</v>
      </c>
      <c r="AX162" s="35" t="s">
        <v>1181</v>
      </c>
      <c r="AY162" s="11">
        <v>2.9000000000000001E-2</v>
      </c>
      <c r="BA162" s="237">
        <v>2</v>
      </c>
      <c r="BC162" s="35" t="s">
        <v>255</v>
      </c>
      <c r="BF162" s="37" t="s">
        <v>279</v>
      </c>
      <c r="BL162" s="35" t="s">
        <v>292</v>
      </c>
      <c r="BM162" s="35" t="s">
        <v>114</v>
      </c>
      <c r="BN162" s="35" t="s">
        <v>103</v>
      </c>
      <c r="BP162" s="35" t="s">
        <v>103</v>
      </c>
      <c r="BQ162" s="35" t="s">
        <v>103</v>
      </c>
      <c r="BR162" s="35" t="s">
        <v>103</v>
      </c>
      <c r="BS162" s="35" t="s">
        <v>103</v>
      </c>
      <c r="BT162" s="35" t="s">
        <v>103</v>
      </c>
      <c r="BU162" s="35" t="s">
        <v>103</v>
      </c>
      <c r="BV162" s="35" t="s">
        <v>103</v>
      </c>
      <c r="BW162" s="35" t="s">
        <v>103</v>
      </c>
      <c r="BX162" s="35" t="s">
        <v>103</v>
      </c>
      <c r="CB162" s="35" t="s">
        <v>293</v>
      </c>
    </row>
  </sheetData>
  <phoneticPr fontId="4"/>
  <dataValidations count="3">
    <dataValidation type="list" allowBlank="1" showInputMessage="1" showErrorMessage="1" sqref="M7:M8">
      <formula1>INDIRECT("コード表!K3:K17")</formula1>
    </dataValidation>
    <dataValidation type="list" allowBlank="1" showErrorMessage="1" sqref="O7:O8">
      <formula1>INDIRECT("コード表!E3:E7")</formula1>
    </dataValidation>
    <dataValidation type="list" allowBlank="1" showInputMessage="1" showErrorMessage="1" sqref="E7:E8">
      <formula1>INDIRECT("コード表!H3:H9")</formula1>
    </dataValidation>
  </dataValidations>
  <printOptions horizontalCentered="1"/>
  <pageMargins left="0.78740157480314965" right="0.78740157480314965" top="0.35433070866141736" bottom="0.15748031496062992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G56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4.625" style="35" customWidth="1"/>
    <col min="2" max="2" width="11.625" style="13" bestFit="1" customWidth="1"/>
    <col min="3" max="4" width="9.625" style="13"/>
    <col min="5" max="5" width="7.375" style="23" customWidth="1"/>
    <col min="6" max="6" width="9.625" style="37"/>
    <col min="7" max="8" width="9.625" style="38"/>
    <col min="9" max="12" width="9.625" style="35"/>
    <col min="13" max="13" width="6.875" style="35" customWidth="1"/>
    <col min="14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1214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980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1215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99" t="s">
        <v>1216</v>
      </c>
      <c r="B3" s="244" t="s">
        <v>1217</v>
      </c>
      <c r="C3" s="13" t="s">
        <v>1218</v>
      </c>
      <c r="D3" s="48">
        <v>0.44097222222222227</v>
      </c>
      <c r="E3" s="23" t="s">
        <v>157</v>
      </c>
      <c r="F3" s="245"/>
      <c r="G3" s="246"/>
      <c r="H3" s="38">
        <v>18.5</v>
      </c>
      <c r="I3" s="247"/>
      <c r="J3" s="247"/>
      <c r="K3" s="35" t="s">
        <v>1219</v>
      </c>
      <c r="L3" s="35" t="s">
        <v>133</v>
      </c>
      <c r="M3" s="248" t="s">
        <v>1220</v>
      </c>
      <c r="N3" s="247"/>
      <c r="O3" s="38" t="s">
        <v>135</v>
      </c>
      <c r="P3" s="246"/>
      <c r="Q3" s="246"/>
      <c r="R3" s="247"/>
      <c r="S3" s="246"/>
      <c r="T3" s="247"/>
      <c r="U3" s="247"/>
      <c r="V3" s="247"/>
      <c r="W3" s="247"/>
      <c r="X3" s="247"/>
      <c r="Y3" s="67">
        <v>7</v>
      </c>
      <c r="Z3" s="67">
        <v>4.2</v>
      </c>
      <c r="AA3" s="67">
        <v>8.6</v>
      </c>
      <c r="AB3" s="78">
        <v>1</v>
      </c>
      <c r="AC3" s="38">
        <v>7.3</v>
      </c>
      <c r="AD3" s="245"/>
      <c r="AE3" s="249"/>
      <c r="AF3" s="245"/>
      <c r="AG3" s="245"/>
      <c r="AH3" s="247"/>
      <c r="AI3" s="247"/>
      <c r="AJ3" s="247"/>
      <c r="AK3" s="247"/>
      <c r="AL3" s="249"/>
      <c r="AM3" s="247"/>
      <c r="AN3" s="247"/>
      <c r="AO3" s="247"/>
      <c r="AP3" s="247"/>
      <c r="AQ3" s="247"/>
      <c r="AR3" s="247"/>
      <c r="AS3" s="249"/>
      <c r="AT3" s="247"/>
      <c r="AU3" s="247"/>
      <c r="AV3" s="247"/>
      <c r="AW3" s="247"/>
      <c r="AX3" s="247"/>
      <c r="AY3" s="247"/>
      <c r="AZ3" s="247"/>
      <c r="BA3" s="246"/>
      <c r="BB3" s="245"/>
      <c r="BC3" s="247"/>
      <c r="BD3" s="247"/>
      <c r="BE3" s="249"/>
      <c r="BF3" s="245"/>
      <c r="BG3" s="250"/>
      <c r="BH3" s="250"/>
      <c r="BI3" s="246"/>
      <c r="BJ3" s="247"/>
      <c r="BK3" s="247"/>
      <c r="BL3" s="247"/>
      <c r="BM3" s="247"/>
      <c r="BN3" s="247"/>
      <c r="BO3" s="247"/>
      <c r="BP3" s="247"/>
      <c r="BQ3" s="247"/>
      <c r="BR3" s="247"/>
      <c r="BS3" s="247"/>
      <c r="BT3" s="247"/>
      <c r="BU3" s="247"/>
      <c r="BV3" s="247"/>
      <c r="BW3" s="247"/>
      <c r="BX3" s="247"/>
      <c r="BY3" s="247"/>
      <c r="BZ3" s="247"/>
      <c r="CA3" s="247"/>
      <c r="CB3" s="247"/>
      <c r="CC3" s="247"/>
      <c r="CD3" s="247"/>
      <c r="CE3" s="247"/>
      <c r="CF3" s="247"/>
      <c r="CG3" s="247"/>
    </row>
    <row r="4" spans="1:85">
      <c r="A4" s="99" t="s">
        <v>1216</v>
      </c>
      <c r="B4" s="244" t="s">
        <v>1217</v>
      </c>
      <c r="C4" s="13" t="s">
        <v>1221</v>
      </c>
      <c r="D4" s="48">
        <v>0.44791666666666669</v>
      </c>
      <c r="E4" s="23" t="s">
        <v>131</v>
      </c>
      <c r="F4" s="245"/>
      <c r="G4" s="246"/>
      <c r="H4" s="38">
        <v>26</v>
      </c>
      <c r="I4" s="247"/>
      <c r="J4" s="247"/>
      <c r="K4" s="35" t="s">
        <v>1219</v>
      </c>
      <c r="L4" s="35" t="s">
        <v>133</v>
      </c>
      <c r="M4" s="248" t="s">
        <v>1222</v>
      </c>
      <c r="N4" s="247"/>
      <c r="O4" s="38" t="s">
        <v>135</v>
      </c>
      <c r="P4" s="246"/>
      <c r="Q4" s="246"/>
      <c r="R4" s="247"/>
      <c r="S4" s="246"/>
      <c r="T4" s="247"/>
      <c r="U4" s="247"/>
      <c r="V4" s="247"/>
      <c r="W4" s="247"/>
      <c r="X4" s="247"/>
      <c r="Y4" s="67">
        <v>7.8</v>
      </c>
      <c r="Z4" s="67">
        <v>3.1</v>
      </c>
      <c r="AA4" s="67">
        <v>23.2</v>
      </c>
      <c r="AB4" s="111" t="s">
        <v>1223</v>
      </c>
      <c r="AC4" s="38">
        <v>7.2</v>
      </c>
      <c r="AD4" s="245"/>
      <c r="AE4" s="249"/>
      <c r="AF4" s="245"/>
      <c r="AG4" s="245"/>
      <c r="AH4" s="247"/>
      <c r="AI4" s="247"/>
      <c r="AJ4" s="247"/>
      <c r="AK4" s="247"/>
      <c r="AL4" s="249"/>
      <c r="AM4" s="247"/>
      <c r="AN4" s="247"/>
      <c r="AO4" s="247"/>
      <c r="AP4" s="247"/>
      <c r="AQ4" s="247"/>
      <c r="AR4" s="247"/>
      <c r="AS4" s="249"/>
      <c r="AT4" s="247"/>
      <c r="AU4" s="247"/>
      <c r="AV4" s="247"/>
      <c r="AW4" s="247"/>
      <c r="AX4" s="247"/>
      <c r="AY4" s="247"/>
      <c r="AZ4" s="247"/>
      <c r="BA4" s="246"/>
      <c r="BB4" s="245"/>
      <c r="BC4" s="247"/>
      <c r="BD4" s="247"/>
      <c r="BE4" s="249"/>
      <c r="BF4" s="245"/>
      <c r="BG4" s="250"/>
      <c r="BH4" s="250"/>
      <c r="BI4" s="246"/>
      <c r="BJ4" s="247"/>
      <c r="BK4" s="247"/>
      <c r="BL4" s="247"/>
      <c r="BM4" s="247"/>
      <c r="BN4" s="247"/>
      <c r="BO4" s="247"/>
      <c r="BP4" s="247"/>
      <c r="BQ4" s="247"/>
      <c r="BR4" s="247"/>
      <c r="BS4" s="247"/>
      <c r="BT4" s="247"/>
      <c r="BU4" s="247"/>
      <c r="BV4" s="247"/>
      <c r="BW4" s="247"/>
      <c r="BX4" s="247"/>
      <c r="BY4" s="247"/>
      <c r="BZ4" s="247"/>
      <c r="CA4" s="247"/>
      <c r="CB4" s="247"/>
      <c r="CC4" s="247"/>
      <c r="CD4" s="247"/>
      <c r="CE4" s="247"/>
      <c r="CF4" s="247"/>
      <c r="CG4" s="247"/>
    </row>
    <row r="5" spans="1:85">
      <c r="A5" s="99" t="s">
        <v>1216</v>
      </c>
      <c r="B5" s="244" t="s">
        <v>1217</v>
      </c>
      <c r="C5" s="13" t="s">
        <v>1224</v>
      </c>
      <c r="D5" s="48">
        <v>0.45902777777777781</v>
      </c>
      <c r="E5" s="23" t="s">
        <v>157</v>
      </c>
      <c r="F5" s="245"/>
      <c r="G5" s="246"/>
      <c r="H5" s="38">
        <v>24.2</v>
      </c>
      <c r="I5" s="247"/>
      <c r="J5" s="247"/>
      <c r="K5" s="35" t="s">
        <v>1219</v>
      </c>
      <c r="L5" s="35" t="s">
        <v>133</v>
      </c>
      <c r="M5" s="248" t="s">
        <v>1220</v>
      </c>
      <c r="N5" s="247"/>
      <c r="O5" s="38" t="s">
        <v>135</v>
      </c>
      <c r="P5" s="246"/>
      <c r="Q5" s="246"/>
      <c r="R5" s="247"/>
      <c r="S5" s="246"/>
      <c r="T5" s="247"/>
      <c r="U5" s="247"/>
      <c r="V5" s="247"/>
      <c r="W5" s="247"/>
      <c r="X5" s="247"/>
      <c r="Y5" s="67">
        <v>7.2</v>
      </c>
      <c r="Z5" s="67">
        <v>0.1</v>
      </c>
      <c r="AA5" s="67">
        <v>4</v>
      </c>
      <c r="AB5" s="111" t="s">
        <v>1225</v>
      </c>
      <c r="AC5" s="38">
        <v>6.3</v>
      </c>
      <c r="AD5" s="245"/>
      <c r="AE5" s="249"/>
      <c r="AF5" s="245"/>
      <c r="AG5" s="245"/>
      <c r="AH5" s="247"/>
      <c r="AI5" s="247"/>
      <c r="AJ5" s="247"/>
      <c r="AK5" s="247"/>
      <c r="AL5" s="249"/>
      <c r="AM5" s="247"/>
      <c r="AN5" s="247"/>
      <c r="AO5" s="247"/>
      <c r="AP5" s="247"/>
      <c r="AQ5" s="247"/>
      <c r="AR5" s="247"/>
      <c r="AS5" s="249"/>
      <c r="AT5" s="247"/>
      <c r="AU5" s="247"/>
      <c r="AV5" s="247"/>
      <c r="AW5" s="247"/>
      <c r="AX5" s="247"/>
      <c r="AY5" s="247"/>
      <c r="AZ5" s="247"/>
      <c r="BA5" s="246"/>
      <c r="BB5" s="245"/>
      <c r="BC5" s="247"/>
      <c r="BD5" s="247"/>
      <c r="BE5" s="249"/>
      <c r="BF5" s="245"/>
      <c r="BG5" s="250"/>
      <c r="BH5" s="250"/>
      <c r="BI5" s="246"/>
      <c r="BJ5" s="247"/>
      <c r="BK5" s="247"/>
      <c r="BL5" s="247"/>
      <c r="BM5" s="247"/>
      <c r="BN5" s="247"/>
      <c r="BO5" s="247"/>
      <c r="BP5" s="247"/>
      <c r="BQ5" s="247"/>
      <c r="BR5" s="247"/>
      <c r="BS5" s="247"/>
      <c r="BT5" s="247"/>
      <c r="BU5" s="247"/>
      <c r="BV5" s="247"/>
      <c r="BW5" s="247"/>
      <c r="BX5" s="247"/>
      <c r="BY5" s="247"/>
      <c r="BZ5" s="247"/>
      <c r="CA5" s="247"/>
      <c r="CB5" s="247"/>
      <c r="CC5" s="247"/>
      <c r="CD5" s="247"/>
      <c r="CE5" s="247"/>
      <c r="CF5" s="247"/>
      <c r="CG5" s="247"/>
    </row>
    <row r="6" spans="1:85">
      <c r="A6" s="99" t="s">
        <v>1216</v>
      </c>
      <c r="B6" s="244" t="s">
        <v>1217</v>
      </c>
      <c r="C6" s="13" t="s">
        <v>1226</v>
      </c>
      <c r="D6" s="48">
        <v>0.46180555555555558</v>
      </c>
      <c r="E6" s="23" t="s">
        <v>131</v>
      </c>
      <c r="F6" s="245"/>
      <c r="G6" s="246"/>
      <c r="H6" s="38">
        <v>14.8</v>
      </c>
      <c r="I6" s="247"/>
      <c r="J6" s="247"/>
      <c r="K6" s="35" t="s">
        <v>1219</v>
      </c>
      <c r="L6" s="35" t="s">
        <v>133</v>
      </c>
      <c r="M6" s="248" t="s">
        <v>1220</v>
      </c>
      <c r="N6" s="247"/>
      <c r="O6" s="38" t="s">
        <v>135</v>
      </c>
      <c r="P6" s="246"/>
      <c r="Q6" s="246"/>
      <c r="R6" s="247"/>
      <c r="S6" s="246"/>
      <c r="T6" s="247"/>
      <c r="U6" s="247"/>
      <c r="V6" s="247"/>
      <c r="W6" s="247"/>
      <c r="X6" s="247"/>
      <c r="Y6" s="67">
        <v>7.4</v>
      </c>
      <c r="Z6" s="67">
        <v>6.2</v>
      </c>
      <c r="AA6" s="67">
        <v>3.2</v>
      </c>
      <c r="AB6" s="78">
        <v>2</v>
      </c>
      <c r="AC6" s="78">
        <v>11.3</v>
      </c>
      <c r="AD6" s="245"/>
      <c r="AE6" s="249"/>
      <c r="AF6" s="245"/>
      <c r="AG6" s="245"/>
      <c r="AH6" s="247"/>
      <c r="AI6" s="247"/>
      <c r="AJ6" s="247"/>
      <c r="AK6" s="247"/>
      <c r="AL6" s="249"/>
      <c r="AM6" s="247"/>
      <c r="AN6" s="247"/>
      <c r="AO6" s="247"/>
      <c r="AP6" s="247"/>
      <c r="AQ6" s="247"/>
      <c r="AR6" s="247"/>
      <c r="AS6" s="249"/>
      <c r="AT6" s="247"/>
      <c r="AU6" s="247"/>
      <c r="AV6" s="247"/>
      <c r="AW6" s="247"/>
      <c r="AX6" s="247"/>
      <c r="AY6" s="247"/>
      <c r="AZ6" s="247"/>
      <c r="BA6" s="246"/>
      <c r="BB6" s="245"/>
      <c r="BC6" s="247"/>
      <c r="BD6" s="247"/>
      <c r="BE6" s="249"/>
      <c r="BF6" s="245"/>
      <c r="BG6" s="250"/>
      <c r="BH6" s="250"/>
      <c r="BI6" s="246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</row>
    <row r="7" spans="1:85">
      <c r="A7" s="99" t="s">
        <v>1216</v>
      </c>
      <c r="B7" s="244" t="s">
        <v>1217</v>
      </c>
      <c r="C7" s="13" t="s">
        <v>1227</v>
      </c>
      <c r="D7" s="48">
        <v>0.4777777777777778</v>
      </c>
      <c r="E7" s="23" t="s">
        <v>131</v>
      </c>
      <c r="F7" s="245"/>
      <c r="G7" s="246"/>
      <c r="H7" s="38">
        <v>10.7</v>
      </c>
      <c r="I7" s="247"/>
      <c r="J7" s="247"/>
      <c r="K7" s="35" t="s">
        <v>1219</v>
      </c>
      <c r="L7" s="35" t="s">
        <v>133</v>
      </c>
      <c r="M7" s="248" t="s">
        <v>1228</v>
      </c>
      <c r="N7" s="247"/>
      <c r="O7" s="38" t="s">
        <v>135</v>
      </c>
      <c r="P7" s="246"/>
      <c r="Q7" s="246"/>
      <c r="R7" s="247"/>
      <c r="S7" s="246"/>
      <c r="T7" s="247"/>
      <c r="U7" s="247"/>
      <c r="V7" s="247"/>
      <c r="W7" s="247"/>
      <c r="X7" s="247"/>
      <c r="Y7" s="67">
        <v>7.4</v>
      </c>
      <c r="Z7" s="67">
        <v>4.5</v>
      </c>
      <c r="AA7" s="67">
        <v>4.4000000000000004</v>
      </c>
      <c r="AB7" s="111" t="s">
        <v>1223</v>
      </c>
      <c r="AC7" s="78">
        <v>10</v>
      </c>
      <c r="AD7" s="245"/>
      <c r="AE7" s="249"/>
      <c r="AF7" s="245"/>
      <c r="AG7" s="245"/>
      <c r="AH7" s="247"/>
      <c r="AI7" s="247"/>
      <c r="AJ7" s="247"/>
      <c r="AK7" s="247"/>
      <c r="AL7" s="249"/>
      <c r="AM7" s="247"/>
      <c r="AN7" s="247"/>
      <c r="AO7" s="247"/>
      <c r="AP7" s="247"/>
      <c r="AQ7" s="247"/>
      <c r="AR7" s="247"/>
      <c r="AS7" s="249"/>
      <c r="AT7" s="247"/>
      <c r="AU7" s="247"/>
      <c r="AV7" s="247"/>
      <c r="AW7" s="247"/>
      <c r="AX7" s="247"/>
      <c r="AY7" s="247"/>
      <c r="AZ7" s="247"/>
      <c r="BA7" s="246"/>
      <c r="BB7" s="245"/>
      <c r="BC7" s="247"/>
      <c r="BD7" s="247"/>
      <c r="BE7" s="249"/>
      <c r="BF7" s="245"/>
      <c r="BG7" s="250"/>
      <c r="BH7" s="250"/>
      <c r="BI7" s="246"/>
      <c r="BJ7" s="247"/>
      <c r="BK7" s="247"/>
      <c r="BL7" s="247"/>
      <c r="BM7" s="247"/>
      <c r="BN7" s="247"/>
      <c r="BO7" s="247"/>
      <c r="BP7" s="247"/>
      <c r="BQ7" s="247"/>
      <c r="BR7" s="247"/>
      <c r="BS7" s="247"/>
      <c r="BT7" s="247"/>
      <c r="BU7" s="247"/>
      <c r="BV7" s="247"/>
      <c r="BW7" s="247"/>
      <c r="BX7" s="247"/>
      <c r="BY7" s="247"/>
      <c r="BZ7" s="247"/>
      <c r="CA7" s="247"/>
      <c r="CB7" s="247"/>
      <c r="CC7" s="247"/>
      <c r="CD7" s="247"/>
      <c r="CE7" s="247"/>
      <c r="CF7" s="247"/>
      <c r="CG7" s="247"/>
    </row>
    <row r="8" spans="1:85">
      <c r="A8" s="99" t="s">
        <v>1216</v>
      </c>
      <c r="B8" s="244" t="s">
        <v>1217</v>
      </c>
      <c r="C8" s="13" t="s">
        <v>1229</v>
      </c>
      <c r="D8" s="48">
        <v>0.46527777777777773</v>
      </c>
      <c r="E8" s="23" t="s">
        <v>183</v>
      </c>
      <c r="F8" s="245"/>
      <c r="G8" s="246"/>
      <c r="H8" s="38">
        <v>10.7</v>
      </c>
      <c r="I8" s="247"/>
      <c r="J8" s="247"/>
      <c r="K8" s="35" t="s">
        <v>1219</v>
      </c>
      <c r="L8" s="35" t="s">
        <v>133</v>
      </c>
      <c r="M8" s="251" t="s">
        <v>1230</v>
      </c>
      <c r="N8" s="247"/>
      <c r="O8" s="38" t="s">
        <v>135</v>
      </c>
      <c r="P8" s="246"/>
      <c r="Q8" s="246"/>
      <c r="R8" s="247"/>
      <c r="S8" s="246"/>
      <c r="T8" s="247"/>
      <c r="U8" s="247"/>
      <c r="V8" s="247"/>
      <c r="W8" s="247"/>
      <c r="X8" s="247"/>
      <c r="Y8" s="67">
        <v>7.6</v>
      </c>
      <c r="Z8" s="67">
        <v>4</v>
      </c>
      <c r="AA8" s="67">
        <v>3.8</v>
      </c>
      <c r="AB8" s="78">
        <v>6</v>
      </c>
      <c r="AC8" s="78">
        <v>10</v>
      </c>
      <c r="AD8" s="245"/>
      <c r="AE8" s="249"/>
      <c r="AF8" s="245"/>
      <c r="AG8" s="245"/>
      <c r="AH8" s="247"/>
      <c r="AI8" s="247"/>
      <c r="AJ8" s="247"/>
      <c r="AK8" s="247"/>
      <c r="AL8" s="249"/>
      <c r="AM8" s="247"/>
      <c r="AN8" s="247"/>
      <c r="AO8" s="247"/>
      <c r="AP8" s="247"/>
      <c r="AQ8" s="247"/>
      <c r="AR8" s="247"/>
      <c r="AS8" s="249"/>
      <c r="AT8" s="247"/>
      <c r="AU8" s="247"/>
      <c r="AV8" s="247"/>
      <c r="AW8" s="247"/>
      <c r="AX8" s="247"/>
      <c r="AY8" s="247"/>
      <c r="AZ8" s="247"/>
      <c r="BA8" s="246"/>
      <c r="BB8" s="245"/>
      <c r="BC8" s="247"/>
      <c r="BD8" s="247"/>
      <c r="BE8" s="249"/>
      <c r="BF8" s="245"/>
      <c r="BG8" s="250"/>
      <c r="BH8" s="250"/>
      <c r="BI8" s="246"/>
      <c r="BJ8" s="247"/>
      <c r="BK8" s="247"/>
      <c r="BL8" s="247"/>
      <c r="BM8" s="247"/>
      <c r="BN8" s="247"/>
      <c r="BO8" s="247"/>
      <c r="BP8" s="247"/>
      <c r="BQ8" s="247"/>
      <c r="BR8" s="247"/>
      <c r="BS8" s="247"/>
      <c r="BT8" s="247"/>
      <c r="BU8" s="247"/>
      <c r="BV8" s="247"/>
      <c r="BW8" s="247"/>
      <c r="BX8" s="247"/>
      <c r="BY8" s="247"/>
      <c r="BZ8" s="247"/>
      <c r="CA8" s="247"/>
      <c r="CB8" s="247"/>
      <c r="CC8" s="247"/>
      <c r="CD8" s="247"/>
      <c r="CE8" s="247"/>
      <c r="CF8" s="247"/>
      <c r="CG8" s="247"/>
    </row>
    <row r="9" spans="1:85">
      <c r="A9" s="99" t="s">
        <v>1216</v>
      </c>
      <c r="B9" s="244" t="s">
        <v>1231</v>
      </c>
      <c r="C9" s="13" t="s">
        <v>1232</v>
      </c>
      <c r="D9" s="48">
        <v>0.4236111111111111</v>
      </c>
      <c r="E9" s="23" t="s">
        <v>157</v>
      </c>
      <c r="F9" s="245"/>
      <c r="G9" s="246"/>
      <c r="H9" s="38">
        <v>19.899999999999999</v>
      </c>
      <c r="I9" s="247"/>
      <c r="J9" s="247"/>
      <c r="K9" s="35" t="s">
        <v>1233</v>
      </c>
      <c r="L9" s="35" t="s">
        <v>133</v>
      </c>
      <c r="M9" s="35">
        <v>16</v>
      </c>
      <c r="N9" s="247"/>
      <c r="O9" s="38" t="s">
        <v>135</v>
      </c>
      <c r="P9" s="246"/>
      <c r="Q9" s="246"/>
      <c r="R9" s="247"/>
      <c r="S9" s="246"/>
      <c r="T9" s="247"/>
      <c r="U9" s="247"/>
      <c r="V9" s="247"/>
      <c r="W9" s="247"/>
      <c r="X9" s="247"/>
      <c r="Y9" s="67">
        <v>6.7</v>
      </c>
      <c r="Z9" s="67">
        <v>5.2</v>
      </c>
      <c r="AA9" s="67">
        <v>3.4</v>
      </c>
      <c r="AB9" s="78">
        <v>1</v>
      </c>
      <c r="AC9" s="38">
        <v>7.1</v>
      </c>
      <c r="AD9" s="245"/>
      <c r="AE9" s="249"/>
      <c r="AF9" s="245"/>
      <c r="AG9" s="245"/>
      <c r="AH9" s="247"/>
      <c r="AI9" s="247"/>
      <c r="AJ9" s="247"/>
      <c r="AK9" s="247"/>
      <c r="AL9" s="249"/>
      <c r="AM9" s="247"/>
      <c r="AN9" s="247"/>
      <c r="AO9" s="247"/>
      <c r="AP9" s="247"/>
      <c r="AQ9" s="247"/>
      <c r="AR9" s="247"/>
      <c r="AS9" s="249"/>
      <c r="AT9" s="247"/>
      <c r="AU9" s="247"/>
      <c r="AV9" s="247"/>
      <c r="AW9" s="247"/>
      <c r="AX9" s="247"/>
      <c r="AY9" s="247"/>
      <c r="AZ9" s="247"/>
      <c r="BA9" s="246"/>
      <c r="BB9" s="245"/>
      <c r="BC9" s="247"/>
      <c r="BD9" s="247"/>
      <c r="BE9" s="249"/>
      <c r="BF9" s="245"/>
      <c r="BG9" s="250"/>
      <c r="BH9" s="250"/>
      <c r="BI9" s="246"/>
      <c r="BJ9" s="247"/>
      <c r="BK9" s="247"/>
      <c r="BL9" s="247"/>
      <c r="BM9" s="247"/>
      <c r="BN9" s="247"/>
      <c r="BO9" s="247"/>
      <c r="BP9" s="247"/>
      <c r="BQ9" s="247"/>
      <c r="BR9" s="247"/>
      <c r="BS9" s="247"/>
      <c r="BT9" s="247"/>
      <c r="BU9" s="247"/>
      <c r="BV9" s="247"/>
      <c r="BW9" s="247"/>
      <c r="BX9" s="247"/>
      <c r="BY9" s="247"/>
      <c r="BZ9" s="247"/>
      <c r="CA9" s="247"/>
      <c r="CB9" s="247"/>
      <c r="CC9" s="247"/>
      <c r="CD9" s="247"/>
      <c r="CE9" s="247"/>
      <c r="CF9" s="247"/>
      <c r="CG9" s="247"/>
    </row>
    <row r="10" spans="1:85">
      <c r="A10" s="99" t="s">
        <v>1216</v>
      </c>
      <c r="B10" s="244" t="s">
        <v>1231</v>
      </c>
      <c r="C10" s="13" t="s">
        <v>1234</v>
      </c>
      <c r="D10" s="48">
        <v>0.43124999999999997</v>
      </c>
      <c r="E10" s="23" t="s">
        <v>131</v>
      </c>
      <c r="F10" s="245"/>
      <c r="G10" s="246"/>
      <c r="H10" s="38">
        <v>28.7</v>
      </c>
      <c r="I10" s="247"/>
      <c r="J10" s="247"/>
      <c r="K10" s="35" t="s">
        <v>1027</v>
      </c>
      <c r="L10" s="35" t="s">
        <v>133</v>
      </c>
      <c r="M10" s="35">
        <v>34</v>
      </c>
      <c r="N10" s="247"/>
      <c r="O10" s="38" t="s">
        <v>135</v>
      </c>
      <c r="P10" s="246"/>
      <c r="Q10" s="246"/>
      <c r="R10" s="247"/>
      <c r="S10" s="246"/>
      <c r="T10" s="247"/>
      <c r="U10" s="247"/>
      <c r="V10" s="247"/>
      <c r="W10" s="247"/>
      <c r="X10" s="247"/>
      <c r="Y10" s="67">
        <v>7.3</v>
      </c>
      <c r="Z10" s="67">
        <v>3.5</v>
      </c>
      <c r="AA10" s="67">
        <v>5</v>
      </c>
      <c r="AB10" s="78">
        <v>22</v>
      </c>
      <c r="AC10" s="38">
        <v>5.3</v>
      </c>
      <c r="AD10" s="245"/>
      <c r="AE10" s="249"/>
      <c r="AF10" s="245"/>
      <c r="AG10" s="245"/>
      <c r="AH10" s="247"/>
      <c r="AI10" s="247"/>
      <c r="AJ10" s="247"/>
      <c r="AK10" s="247"/>
      <c r="AL10" s="249"/>
      <c r="AM10" s="247"/>
      <c r="AN10" s="247"/>
      <c r="AO10" s="247"/>
      <c r="AP10" s="247"/>
      <c r="AQ10" s="247"/>
      <c r="AR10" s="247"/>
      <c r="AS10" s="249"/>
      <c r="AT10" s="247"/>
      <c r="AU10" s="247"/>
      <c r="AV10" s="247"/>
      <c r="AW10" s="247"/>
      <c r="AX10" s="247"/>
      <c r="AY10" s="247"/>
      <c r="AZ10" s="247"/>
      <c r="BA10" s="246"/>
      <c r="BB10" s="245"/>
      <c r="BC10" s="247"/>
      <c r="BD10" s="247"/>
      <c r="BE10" s="249"/>
      <c r="BF10" s="245"/>
      <c r="BG10" s="250"/>
      <c r="BH10" s="250"/>
      <c r="BI10" s="246"/>
      <c r="BJ10" s="247"/>
      <c r="BK10" s="247"/>
      <c r="BL10" s="247"/>
      <c r="BM10" s="247"/>
      <c r="BN10" s="247"/>
      <c r="BO10" s="247"/>
      <c r="BP10" s="247"/>
      <c r="BQ10" s="247"/>
      <c r="BR10" s="247"/>
      <c r="BS10" s="247"/>
      <c r="BT10" s="247"/>
      <c r="BU10" s="247"/>
      <c r="BV10" s="247"/>
      <c r="BW10" s="247"/>
      <c r="BX10" s="247"/>
      <c r="BY10" s="247"/>
      <c r="BZ10" s="247"/>
      <c r="CA10" s="247"/>
      <c r="CB10" s="247"/>
      <c r="CC10" s="247"/>
      <c r="CD10" s="247"/>
      <c r="CE10" s="247"/>
      <c r="CF10" s="247"/>
      <c r="CG10" s="247"/>
    </row>
    <row r="11" spans="1:85">
      <c r="A11" s="99" t="s">
        <v>1216</v>
      </c>
      <c r="B11" s="244" t="s">
        <v>1231</v>
      </c>
      <c r="C11" s="13" t="s">
        <v>1235</v>
      </c>
      <c r="D11" s="48">
        <v>0.4458333333333333</v>
      </c>
      <c r="E11" s="23" t="s">
        <v>157</v>
      </c>
      <c r="F11" s="245"/>
      <c r="G11" s="246"/>
      <c r="H11" s="38">
        <v>24.6</v>
      </c>
      <c r="I11" s="247"/>
      <c r="J11" s="247"/>
      <c r="K11" s="35" t="s">
        <v>1219</v>
      </c>
      <c r="L11" s="35" t="s">
        <v>133</v>
      </c>
      <c r="M11" s="248" t="s">
        <v>1220</v>
      </c>
      <c r="N11" s="247"/>
      <c r="O11" s="38" t="s">
        <v>135</v>
      </c>
      <c r="P11" s="246"/>
      <c r="Q11" s="246"/>
      <c r="R11" s="247"/>
      <c r="S11" s="246"/>
      <c r="T11" s="247"/>
      <c r="U11" s="247"/>
      <c r="V11" s="247"/>
      <c r="W11" s="247"/>
      <c r="X11" s="247"/>
      <c r="Y11" s="67">
        <v>7</v>
      </c>
      <c r="Z11" s="67">
        <v>4.2</v>
      </c>
      <c r="AA11" s="67">
        <v>6.6</v>
      </c>
      <c r="AB11" s="78">
        <v>11</v>
      </c>
      <c r="AC11" s="38">
        <v>5.7</v>
      </c>
      <c r="AD11" s="245"/>
      <c r="AE11" s="249"/>
      <c r="AF11" s="245"/>
      <c r="AG11" s="245"/>
      <c r="AH11" s="247"/>
      <c r="AI11" s="247"/>
      <c r="AJ11" s="247"/>
      <c r="AK11" s="247"/>
      <c r="AL11" s="249"/>
      <c r="AM11" s="247"/>
      <c r="AN11" s="247"/>
      <c r="AO11" s="247"/>
      <c r="AP11" s="247"/>
      <c r="AQ11" s="247"/>
      <c r="AR11" s="247"/>
      <c r="AS11" s="249"/>
      <c r="AT11" s="247"/>
      <c r="AU11" s="247"/>
      <c r="AV11" s="247"/>
      <c r="AW11" s="247"/>
      <c r="AX11" s="247"/>
      <c r="AY11" s="247"/>
      <c r="AZ11" s="247"/>
      <c r="BA11" s="246"/>
      <c r="BB11" s="245"/>
      <c r="BC11" s="247"/>
      <c r="BD11" s="247"/>
      <c r="BE11" s="249"/>
      <c r="BF11" s="245"/>
      <c r="BG11" s="250"/>
      <c r="BH11" s="250"/>
      <c r="BI11" s="246"/>
      <c r="BJ11" s="247"/>
      <c r="BK11" s="247"/>
      <c r="BL11" s="247"/>
      <c r="BM11" s="247"/>
      <c r="BN11" s="247"/>
      <c r="BO11" s="247"/>
      <c r="BP11" s="247"/>
      <c r="BQ11" s="247"/>
      <c r="BR11" s="247"/>
      <c r="BS11" s="247"/>
      <c r="BT11" s="247"/>
      <c r="BU11" s="247"/>
      <c r="BV11" s="247"/>
      <c r="BW11" s="247"/>
      <c r="BX11" s="247"/>
      <c r="BY11" s="247"/>
      <c r="BZ11" s="247"/>
      <c r="CA11" s="247"/>
      <c r="CB11" s="247"/>
      <c r="CC11" s="247"/>
      <c r="CD11" s="247"/>
      <c r="CE11" s="247"/>
      <c r="CF11" s="247"/>
      <c r="CG11" s="247"/>
    </row>
    <row r="12" spans="1:85">
      <c r="A12" s="99" t="s">
        <v>1216</v>
      </c>
      <c r="B12" s="244" t="s">
        <v>1231</v>
      </c>
      <c r="C12" s="13" t="s">
        <v>1226</v>
      </c>
      <c r="D12" s="48">
        <v>0.44305555555555554</v>
      </c>
      <c r="E12" s="23" t="s">
        <v>131</v>
      </c>
      <c r="F12" s="245"/>
      <c r="G12" s="246"/>
      <c r="H12" s="38">
        <v>11.2</v>
      </c>
      <c r="I12" s="247"/>
      <c r="J12" s="247"/>
      <c r="K12" s="35" t="s">
        <v>1219</v>
      </c>
      <c r="L12" s="35" t="s">
        <v>133</v>
      </c>
      <c r="M12" s="248" t="s">
        <v>1228</v>
      </c>
      <c r="N12" s="247"/>
      <c r="O12" s="38" t="s">
        <v>135</v>
      </c>
      <c r="P12" s="246"/>
      <c r="Q12" s="246"/>
      <c r="R12" s="247"/>
      <c r="S12" s="246"/>
      <c r="T12" s="247"/>
      <c r="U12" s="247"/>
      <c r="V12" s="247"/>
      <c r="W12" s="247"/>
      <c r="X12" s="247"/>
      <c r="Y12" s="67">
        <v>6.9</v>
      </c>
      <c r="Z12" s="67">
        <v>4.9000000000000004</v>
      </c>
      <c r="AA12" s="67">
        <v>6</v>
      </c>
      <c r="AB12" s="78">
        <v>7</v>
      </c>
      <c r="AC12" s="38">
        <v>9.6999999999999993</v>
      </c>
      <c r="AD12" s="245"/>
      <c r="AE12" s="249"/>
      <c r="AF12" s="245"/>
      <c r="AG12" s="245"/>
      <c r="AH12" s="247"/>
      <c r="AI12" s="247"/>
      <c r="AJ12" s="247"/>
      <c r="AK12" s="247"/>
      <c r="AL12" s="249"/>
      <c r="AM12" s="247"/>
      <c r="AN12" s="247"/>
      <c r="AO12" s="247"/>
      <c r="AP12" s="247"/>
      <c r="AQ12" s="247"/>
      <c r="AR12" s="247"/>
      <c r="AS12" s="249"/>
      <c r="AT12" s="247"/>
      <c r="AU12" s="247"/>
      <c r="AV12" s="247"/>
      <c r="AW12" s="247"/>
      <c r="AX12" s="247"/>
      <c r="AY12" s="247"/>
      <c r="AZ12" s="247"/>
      <c r="BA12" s="246"/>
      <c r="BB12" s="245"/>
      <c r="BC12" s="247"/>
      <c r="BD12" s="247"/>
      <c r="BE12" s="249"/>
      <c r="BF12" s="245"/>
      <c r="BG12" s="250"/>
      <c r="BH12" s="250"/>
      <c r="BI12" s="246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247"/>
      <c r="BW12" s="247"/>
      <c r="BX12" s="247"/>
      <c r="BY12" s="247"/>
      <c r="BZ12" s="247"/>
      <c r="CA12" s="247"/>
      <c r="CB12" s="247"/>
      <c r="CC12" s="247"/>
      <c r="CD12" s="247"/>
      <c r="CE12" s="247"/>
      <c r="CF12" s="247"/>
      <c r="CG12" s="247"/>
    </row>
    <row r="13" spans="1:85">
      <c r="A13" s="99" t="s">
        <v>1216</v>
      </c>
      <c r="B13" s="244" t="s">
        <v>1231</v>
      </c>
      <c r="C13" s="13" t="s">
        <v>1236</v>
      </c>
      <c r="D13" s="48">
        <v>0.46180555555555558</v>
      </c>
      <c r="E13" s="23" t="s">
        <v>131</v>
      </c>
      <c r="F13" s="245"/>
      <c r="G13" s="246"/>
      <c r="H13" s="38">
        <v>7.8</v>
      </c>
      <c r="I13" s="247"/>
      <c r="J13" s="247"/>
      <c r="K13" s="35" t="s">
        <v>1219</v>
      </c>
      <c r="L13" s="35" t="s">
        <v>133</v>
      </c>
      <c r="M13" s="248" t="s">
        <v>1228</v>
      </c>
      <c r="N13" s="247"/>
      <c r="O13" s="38" t="s">
        <v>135</v>
      </c>
      <c r="P13" s="246"/>
      <c r="Q13" s="246"/>
      <c r="R13" s="247"/>
      <c r="S13" s="246"/>
      <c r="T13" s="247"/>
      <c r="U13" s="247"/>
      <c r="V13" s="247"/>
      <c r="W13" s="247"/>
      <c r="X13" s="247"/>
      <c r="Y13" s="67">
        <v>7.3</v>
      </c>
      <c r="Z13" s="67">
        <v>4.7</v>
      </c>
      <c r="AA13" s="67">
        <v>6.2</v>
      </c>
      <c r="AB13" s="78">
        <v>8</v>
      </c>
      <c r="AC13" s="78">
        <v>10</v>
      </c>
      <c r="AD13" s="245"/>
      <c r="AE13" s="249"/>
      <c r="AF13" s="245"/>
      <c r="AG13" s="245"/>
      <c r="AH13" s="247"/>
      <c r="AI13" s="247"/>
      <c r="AJ13" s="247"/>
      <c r="AK13" s="247"/>
      <c r="AL13" s="249"/>
      <c r="AM13" s="247"/>
      <c r="AN13" s="247"/>
      <c r="AO13" s="247"/>
      <c r="AP13" s="247"/>
      <c r="AQ13" s="247"/>
      <c r="AR13" s="247"/>
      <c r="AS13" s="249"/>
      <c r="AT13" s="247"/>
      <c r="AU13" s="247"/>
      <c r="AV13" s="247"/>
      <c r="AW13" s="247"/>
      <c r="AX13" s="247"/>
      <c r="AY13" s="247"/>
      <c r="AZ13" s="247"/>
      <c r="BA13" s="246"/>
      <c r="BB13" s="245"/>
      <c r="BC13" s="247"/>
      <c r="BD13" s="247"/>
      <c r="BE13" s="249"/>
      <c r="BF13" s="245"/>
      <c r="BG13" s="250"/>
      <c r="BH13" s="250"/>
      <c r="BI13" s="246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247"/>
      <c r="BW13" s="247"/>
      <c r="BX13" s="247"/>
      <c r="BY13" s="247"/>
      <c r="BZ13" s="247"/>
      <c r="CA13" s="247"/>
      <c r="CB13" s="247"/>
      <c r="CC13" s="247"/>
      <c r="CD13" s="247"/>
      <c r="CE13" s="247"/>
      <c r="CF13" s="247"/>
      <c r="CG13" s="247"/>
    </row>
    <row r="14" spans="1:85">
      <c r="A14" s="99" t="s">
        <v>1216</v>
      </c>
      <c r="B14" s="244" t="s">
        <v>1231</v>
      </c>
      <c r="C14" s="13" t="s">
        <v>1237</v>
      </c>
      <c r="D14" s="48">
        <v>0.45</v>
      </c>
      <c r="E14" s="23" t="s">
        <v>183</v>
      </c>
      <c r="F14" s="245"/>
      <c r="G14" s="246"/>
      <c r="H14" s="38">
        <v>8.1999999999999993</v>
      </c>
      <c r="I14" s="247"/>
      <c r="J14" s="247"/>
      <c r="K14" s="35" t="s">
        <v>1219</v>
      </c>
      <c r="L14" s="35" t="s">
        <v>133</v>
      </c>
      <c r="M14" s="35">
        <v>45</v>
      </c>
      <c r="N14" s="247"/>
      <c r="O14" s="38" t="s">
        <v>135</v>
      </c>
      <c r="P14" s="246"/>
      <c r="Q14" s="246"/>
      <c r="R14" s="247"/>
      <c r="S14" s="246"/>
      <c r="T14" s="247"/>
      <c r="U14" s="247"/>
      <c r="V14" s="247"/>
      <c r="W14" s="247"/>
      <c r="X14" s="247"/>
      <c r="Y14" s="67">
        <v>7.6</v>
      </c>
      <c r="Z14" s="67">
        <v>5.7</v>
      </c>
      <c r="AA14" s="67">
        <v>5</v>
      </c>
      <c r="AB14" s="78">
        <v>10</v>
      </c>
      <c r="AC14" s="38">
        <v>9.6999999999999993</v>
      </c>
      <c r="AD14" s="245"/>
      <c r="AE14" s="249"/>
      <c r="AF14" s="245"/>
      <c r="AG14" s="245"/>
      <c r="AH14" s="247"/>
      <c r="AI14" s="247"/>
      <c r="AJ14" s="247"/>
      <c r="AK14" s="247"/>
      <c r="AL14" s="249"/>
      <c r="AM14" s="247"/>
      <c r="AN14" s="247"/>
      <c r="AO14" s="247"/>
      <c r="AP14" s="247"/>
      <c r="AQ14" s="247"/>
      <c r="AR14" s="247"/>
      <c r="AS14" s="249"/>
      <c r="AT14" s="247"/>
      <c r="AU14" s="247"/>
      <c r="AV14" s="247"/>
      <c r="AW14" s="247"/>
      <c r="AX14" s="247"/>
      <c r="AY14" s="247"/>
      <c r="AZ14" s="247"/>
      <c r="BA14" s="246"/>
      <c r="BB14" s="245"/>
      <c r="BC14" s="247"/>
      <c r="BD14" s="247"/>
      <c r="BE14" s="249"/>
      <c r="BF14" s="245"/>
      <c r="BG14" s="250"/>
      <c r="BH14" s="250"/>
      <c r="BI14" s="246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247"/>
      <c r="BW14" s="247"/>
      <c r="BX14" s="247"/>
      <c r="BY14" s="247"/>
      <c r="BZ14" s="247"/>
      <c r="CA14" s="247"/>
      <c r="CB14" s="247"/>
      <c r="CC14" s="247"/>
      <c r="CD14" s="247"/>
      <c r="CE14" s="247"/>
      <c r="CF14" s="247"/>
      <c r="CG14" s="247"/>
    </row>
    <row r="15" spans="1:85">
      <c r="A15" s="99" t="s">
        <v>1216</v>
      </c>
      <c r="B15" s="244" t="s">
        <v>1238</v>
      </c>
      <c r="C15" s="13" t="s">
        <v>1239</v>
      </c>
      <c r="D15" s="252" t="s">
        <v>1240</v>
      </c>
      <c r="E15" s="23" t="s">
        <v>157</v>
      </c>
      <c r="F15" s="245"/>
      <c r="G15" s="246"/>
      <c r="H15" s="38">
        <v>18.7</v>
      </c>
      <c r="I15" s="247"/>
      <c r="J15" s="247"/>
      <c r="K15" s="35" t="s">
        <v>1233</v>
      </c>
      <c r="L15" s="35" t="s">
        <v>133</v>
      </c>
      <c r="M15" s="35">
        <v>15</v>
      </c>
      <c r="N15" s="247"/>
      <c r="O15" s="38" t="s">
        <v>135</v>
      </c>
      <c r="P15" s="246"/>
      <c r="Q15" s="246"/>
      <c r="R15" s="247"/>
      <c r="S15" s="246"/>
      <c r="T15" s="247"/>
      <c r="U15" s="247"/>
      <c r="V15" s="247"/>
      <c r="W15" s="247"/>
      <c r="X15" s="247"/>
      <c r="Y15" s="67">
        <v>6.7</v>
      </c>
      <c r="Z15" s="67">
        <v>1</v>
      </c>
      <c r="AA15" s="67">
        <v>4.2</v>
      </c>
      <c r="AB15" s="78">
        <v>1</v>
      </c>
      <c r="AC15" s="38">
        <v>5.7</v>
      </c>
      <c r="AD15" s="245"/>
      <c r="AE15" s="249"/>
      <c r="AF15" s="245"/>
      <c r="AG15" s="245"/>
      <c r="AH15" s="247"/>
      <c r="AI15" s="247"/>
      <c r="AJ15" s="247"/>
      <c r="AK15" s="247"/>
      <c r="AL15" s="249"/>
      <c r="AM15" s="247"/>
      <c r="AN15" s="247"/>
      <c r="AO15" s="247"/>
      <c r="AP15" s="247"/>
      <c r="AQ15" s="247"/>
      <c r="AR15" s="247"/>
      <c r="AS15" s="249"/>
      <c r="AT15" s="247"/>
      <c r="AU15" s="247"/>
      <c r="AV15" s="247"/>
      <c r="AW15" s="247"/>
      <c r="AX15" s="247"/>
      <c r="AY15" s="247"/>
      <c r="AZ15" s="247"/>
      <c r="BA15" s="246"/>
      <c r="BB15" s="245"/>
      <c r="BC15" s="247"/>
      <c r="BD15" s="247"/>
      <c r="BE15" s="249"/>
      <c r="BF15" s="245"/>
      <c r="BG15" s="250"/>
      <c r="BH15" s="250"/>
      <c r="BI15" s="246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247"/>
      <c r="BW15" s="247"/>
      <c r="BX15" s="247"/>
      <c r="BY15" s="247"/>
      <c r="BZ15" s="247"/>
      <c r="CA15" s="247"/>
      <c r="CB15" s="247"/>
      <c r="CC15" s="247"/>
      <c r="CD15" s="247"/>
      <c r="CE15" s="247"/>
      <c r="CF15" s="247"/>
      <c r="CG15" s="247"/>
    </row>
    <row r="16" spans="1:85">
      <c r="A16" s="99" t="s">
        <v>1216</v>
      </c>
      <c r="B16" s="244" t="s">
        <v>1238</v>
      </c>
      <c r="C16" s="13" t="s">
        <v>1234</v>
      </c>
      <c r="D16" s="252" t="s">
        <v>1241</v>
      </c>
      <c r="E16" s="23" t="s">
        <v>131</v>
      </c>
      <c r="F16" s="245"/>
      <c r="G16" s="246"/>
      <c r="H16" s="38">
        <v>26.7</v>
      </c>
      <c r="I16" s="247"/>
      <c r="J16" s="247"/>
      <c r="K16" s="35" t="s">
        <v>1219</v>
      </c>
      <c r="L16" s="35" t="s">
        <v>133</v>
      </c>
      <c r="M16" s="35">
        <v>38</v>
      </c>
      <c r="N16" s="247"/>
      <c r="O16" s="38" t="s">
        <v>135</v>
      </c>
      <c r="P16" s="246"/>
      <c r="Q16" s="246"/>
      <c r="R16" s="247"/>
      <c r="S16" s="246"/>
      <c r="T16" s="247"/>
      <c r="U16" s="247"/>
      <c r="V16" s="247"/>
      <c r="W16" s="247"/>
      <c r="X16" s="247"/>
      <c r="Y16" s="67">
        <v>7.4</v>
      </c>
      <c r="Z16" s="67">
        <v>3.9</v>
      </c>
      <c r="AA16" s="67">
        <v>5.8</v>
      </c>
      <c r="AB16" s="78">
        <v>2</v>
      </c>
      <c r="AC16" s="38">
        <v>5.6</v>
      </c>
      <c r="AD16" s="245"/>
      <c r="AE16" s="249"/>
      <c r="AF16" s="245"/>
      <c r="AG16" s="245"/>
      <c r="AH16" s="247"/>
      <c r="AI16" s="247"/>
      <c r="AJ16" s="247"/>
      <c r="AK16" s="247"/>
      <c r="AL16" s="249"/>
      <c r="AM16" s="247"/>
      <c r="AN16" s="247"/>
      <c r="AO16" s="247"/>
      <c r="AP16" s="247"/>
      <c r="AQ16" s="247"/>
      <c r="AR16" s="247"/>
      <c r="AS16" s="249"/>
      <c r="AT16" s="247"/>
      <c r="AU16" s="247"/>
      <c r="AV16" s="247"/>
      <c r="AW16" s="247"/>
      <c r="AX16" s="247"/>
      <c r="AY16" s="247"/>
      <c r="AZ16" s="247"/>
      <c r="BA16" s="246"/>
      <c r="BB16" s="245"/>
      <c r="BC16" s="247"/>
      <c r="BD16" s="247"/>
      <c r="BE16" s="249"/>
      <c r="BF16" s="245"/>
      <c r="BG16" s="250"/>
      <c r="BH16" s="250"/>
      <c r="BI16" s="246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247"/>
      <c r="BW16" s="247"/>
      <c r="BX16" s="247"/>
      <c r="BY16" s="247"/>
      <c r="BZ16" s="247"/>
      <c r="CA16" s="247"/>
      <c r="CB16" s="247"/>
      <c r="CC16" s="247"/>
      <c r="CD16" s="247"/>
      <c r="CE16" s="247"/>
      <c r="CF16" s="247"/>
      <c r="CG16" s="247"/>
    </row>
    <row r="17" spans="1:85">
      <c r="A17" s="99" t="s">
        <v>1216</v>
      </c>
      <c r="B17" s="244" t="s">
        <v>1238</v>
      </c>
      <c r="C17" s="13" t="s">
        <v>1242</v>
      </c>
      <c r="D17" s="48">
        <v>0.42777777777777781</v>
      </c>
      <c r="E17" s="23" t="s">
        <v>157</v>
      </c>
      <c r="F17" s="245"/>
      <c r="G17" s="246"/>
      <c r="H17" s="38">
        <v>24.9</v>
      </c>
      <c r="I17" s="247"/>
      <c r="J17" s="247"/>
      <c r="K17" s="35" t="s">
        <v>1219</v>
      </c>
      <c r="L17" s="35" t="s">
        <v>133</v>
      </c>
      <c r="M17" s="248" t="s">
        <v>1228</v>
      </c>
      <c r="N17" s="247"/>
      <c r="O17" s="38" t="s">
        <v>135</v>
      </c>
      <c r="P17" s="246"/>
      <c r="Q17" s="246"/>
      <c r="R17" s="247"/>
      <c r="S17" s="246"/>
      <c r="T17" s="247"/>
      <c r="U17" s="247"/>
      <c r="V17" s="247"/>
      <c r="W17" s="247"/>
      <c r="X17" s="247"/>
      <c r="Y17" s="67">
        <v>7.1</v>
      </c>
      <c r="Z17" s="67">
        <v>2.2999999999999998</v>
      </c>
      <c r="AA17" s="67">
        <v>5</v>
      </c>
      <c r="AB17" s="78">
        <v>14</v>
      </c>
      <c r="AC17" s="38">
        <v>5.5</v>
      </c>
      <c r="AD17" s="245"/>
      <c r="AE17" s="249"/>
      <c r="AF17" s="245"/>
      <c r="AG17" s="245"/>
      <c r="AH17" s="247"/>
      <c r="AI17" s="247"/>
      <c r="AJ17" s="247"/>
      <c r="AK17" s="247"/>
      <c r="AL17" s="249"/>
      <c r="AM17" s="247"/>
      <c r="AN17" s="247"/>
      <c r="AO17" s="247"/>
      <c r="AP17" s="247"/>
      <c r="AQ17" s="247"/>
      <c r="AR17" s="247"/>
      <c r="AS17" s="249"/>
      <c r="AT17" s="247"/>
      <c r="AU17" s="247"/>
      <c r="AV17" s="247"/>
      <c r="AW17" s="247"/>
      <c r="AX17" s="247"/>
      <c r="AY17" s="247"/>
      <c r="AZ17" s="247"/>
      <c r="BA17" s="246"/>
      <c r="BB17" s="245"/>
      <c r="BC17" s="247"/>
      <c r="BD17" s="247"/>
      <c r="BE17" s="249"/>
      <c r="BF17" s="245"/>
      <c r="BG17" s="250"/>
      <c r="BH17" s="250"/>
      <c r="BI17" s="246"/>
      <c r="BJ17" s="247"/>
      <c r="BK17" s="247"/>
      <c r="BL17" s="247"/>
      <c r="BM17" s="247"/>
      <c r="BN17" s="247"/>
      <c r="BO17" s="247"/>
      <c r="BP17" s="247"/>
      <c r="BQ17" s="247"/>
      <c r="BR17" s="247"/>
      <c r="BS17" s="247"/>
      <c r="BT17" s="247"/>
      <c r="BU17" s="247"/>
      <c r="BV17" s="247"/>
      <c r="BW17" s="247"/>
      <c r="BX17" s="247"/>
      <c r="BY17" s="247"/>
      <c r="BZ17" s="247"/>
      <c r="CA17" s="247"/>
      <c r="CB17" s="247"/>
      <c r="CC17" s="247"/>
      <c r="CD17" s="247"/>
      <c r="CE17" s="247"/>
      <c r="CF17" s="247"/>
      <c r="CG17" s="247"/>
    </row>
    <row r="18" spans="1:85">
      <c r="A18" s="99" t="s">
        <v>1216</v>
      </c>
      <c r="B18" s="244" t="s">
        <v>1238</v>
      </c>
      <c r="C18" s="13" t="s">
        <v>1226</v>
      </c>
      <c r="D18" s="48">
        <v>0.4284722222222222</v>
      </c>
      <c r="E18" s="23" t="s">
        <v>131</v>
      </c>
      <c r="F18" s="245"/>
      <c r="G18" s="246"/>
      <c r="H18" s="38">
        <v>10.6</v>
      </c>
      <c r="I18" s="247"/>
      <c r="J18" s="247"/>
      <c r="K18" s="35" t="s">
        <v>1219</v>
      </c>
      <c r="L18" s="35" t="s">
        <v>133</v>
      </c>
      <c r="M18" s="35">
        <v>45</v>
      </c>
      <c r="N18" s="247"/>
      <c r="O18" s="38" t="s">
        <v>135</v>
      </c>
      <c r="P18" s="246"/>
      <c r="Q18" s="246"/>
      <c r="R18" s="247"/>
      <c r="S18" s="246"/>
      <c r="T18" s="247"/>
      <c r="U18" s="247"/>
      <c r="V18" s="247"/>
      <c r="W18" s="247"/>
      <c r="X18" s="247"/>
      <c r="Y18" s="67">
        <v>6.8</v>
      </c>
      <c r="Z18" s="67">
        <v>6</v>
      </c>
      <c r="AA18" s="67">
        <v>6</v>
      </c>
      <c r="AB18" s="78">
        <v>1</v>
      </c>
      <c r="AC18" s="38">
        <v>7.4</v>
      </c>
      <c r="AD18" s="245"/>
      <c r="AE18" s="249"/>
      <c r="AF18" s="245"/>
      <c r="AG18" s="245"/>
      <c r="AH18" s="247"/>
      <c r="AI18" s="247"/>
      <c r="AJ18" s="247"/>
      <c r="AK18" s="247"/>
      <c r="AL18" s="249"/>
      <c r="AM18" s="247"/>
      <c r="AN18" s="247"/>
      <c r="AO18" s="247"/>
      <c r="AP18" s="247"/>
      <c r="AQ18" s="247"/>
      <c r="AR18" s="247"/>
      <c r="AS18" s="249"/>
      <c r="AT18" s="247"/>
      <c r="AU18" s="247"/>
      <c r="AV18" s="247"/>
      <c r="AW18" s="247"/>
      <c r="AX18" s="247"/>
      <c r="AY18" s="247"/>
      <c r="AZ18" s="247"/>
      <c r="BA18" s="246"/>
      <c r="BB18" s="245"/>
      <c r="BC18" s="247"/>
      <c r="BD18" s="247"/>
      <c r="BE18" s="249"/>
      <c r="BF18" s="245"/>
      <c r="BG18" s="250"/>
      <c r="BH18" s="250"/>
      <c r="BI18" s="246"/>
      <c r="BJ18" s="247"/>
      <c r="BK18" s="247"/>
      <c r="BL18" s="247"/>
      <c r="BM18" s="247"/>
      <c r="BN18" s="247"/>
      <c r="BO18" s="247"/>
      <c r="BP18" s="247"/>
      <c r="BQ18" s="247"/>
      <c r="BR18" s="247"/>
      <c r="BS18" s="247"/>
      <c r="BT18" s="247"/>
      <c r="BU18" s="247"/>
      <c r="BV18" s="247"/>
      <c r="BW18" s="247"/>
      <c r="BX18" s="247"/>
      <c r="BY18" s="247"/>
      <c r="BZ18" s="247"/>
      <c r="CA18" s="247"/>
      <c r="CB18" s="247"/>
      <c r="CC18" s="247"/>
      <c r="CD18" s="247"/>
      <c r="CE18" s="247"/>
      <c r="CF18" s="247"/>
      <c r="CG18" s="247"/>
    </row>
    <row r="19" spans="1:85">
      <c r="A19" s="99" t="s">
        <v>1216</v>
      </c>
      <c r="B19" s="244" t="s">
        <v>1238</v>
      </c>
      <c r="C19" s="13" t="s">
        <v>1227</v>
      </c>
      <c r="D19" s="48">
        <v>0.44444444444444442</v>
      </c>
      <c r="E19" s="23" t="s">
        <v>131</v>
      </c>
      <c r="F19" s="245"/>
      <c r="G19" s="246"/>
      <c r="H19" s="38">
        <v>6.9</v>
      </c>
      <c r="I19" s="247"/>
      <c r="J19" s="247"/>
      <c r="K19" s="35" t="s">
        <v>1233</v>
      </c>
      <c r="L19" s="35" t="s">
        <v>133</v>
      </c>
      <c r="M19" s="35">
        <v>14</v>
      </c>
      <c r="N19" s="247"/>
      <c r="O19" s="38" t="s">
        <v>135</v>
      </c>
      <c r="P19" s="246"/>
      <c r="Q19" s="246"/>
      <c r="R19" s="247"/>
      <c r="S19" s="246"/>
      <c r="T19" s="247"/>
      <c r="U19" s="247"/>
      <c r="V19" s="247"/>
      <c r="W19" s="247"/>
      <c r="X19" s="247"/>
      <c r="Y19" s="67">
        <v>7.3</v>
      </c>
      <c r="Z19" s="67">
        <v>4.3</v>
      </c>
      <c r="AA19" s="66">
        <v>10</v>
      </c>
      <c r="AB19" s="78">
        <v>42</v>
      </c>
      <c r="AC19" s="38">
        <v>9.1</v>
      </c>
      <c r="AD19" s="245"/>
      <c r="AE19" s="249"/>
      <c r="AF19" s="245"/>
      <c r="AG19" s="245"/>
      <c r="AH19" s="247"/>
      <c r="AI19" s="247"/>
      <c r="AJ19" s="247"/>
      <c r="AK19" s="247"/>
      <c r="AL19" s="249"/>
      <c r="AM19" s="247"/>
      <c r="AN19" s="247"/>
      <c r="AO19" s="247"/>
      <c r="AP19" s="247"/>
      <c r="AQ19" s="247"/>
      <c r="AR19" s="247"/>
      <c r="AS19" s="249"/>
      <c r="AT19" s="247"/>
      <c r="AU19" s="247"/>
      <c r="AV19" s="247"/>
      <c r="AW19" s="247"/>
      <c r="AX19" s="247"/>
      <c r="AY19" s="247"/>
      <c r="AZ19" s="247"/>
      <c r="BA19" s="246"/>
      <c r="BB19" s="245"/>
      <c r="BC19" s="247"/>
      <c r="BD19" s="247"/>
      <c r="BE19" s="249"/>
      <c r="BF19" s="245"/>
      <c r="BG19" s="250"/>
      <c r="BH19" s="250"/>
      <c r="BI19" s="246"/>
      <c r="BJ19" s="247"/>
      <c r="BK19" s="247"/>
      <c r="BL19" s="247"/>
      <c r="BM19" s="247"/>
      <c r="BN19" s="247"/>
      <c r="BO19" s="247"/>
      <c r="BP19" s="247"/>
      <c r="BQ19" s="247"/>
      <c r="BR19" s="247"/>
      <c r="BS19" s="247"/>
      <c r="BT19" s="247"/>
      <c r="BU19" s="247"/>
      <c r="BV19" s="247"/>
      <c r="BW19" s="247"/>
      <c r="BX19" s="247"/>
      <c r="BY19" s="247"/>
      <c r="BZ19" s="247"/>
      <c r="CA19" s="247"/>
      <c r="CB19" s="247"/>
      <c r="CC19" s="247"/>
      <c r="CD19" s="247"/>
      <c r="CE19" s="247"/>
      <c r="CF19" s="247"/>
      <c r="CG19" s="247"/>
    </row>
    <row r="20" spans="1:85">
      <c r="A20" s="99" t="s">
        <v>1216</v>
      </c>
      <c r="B20" s="244" t="s">
        <v>1238</v>
      </c>
      <c r="C20" s="13" t="s">
        <v>1229</v>
      </c>
      <c r="D20" s="48">
        <v>0.43402777777777773</v>
      </c>
      <c r="E20" s="23" t="s">
        <v>183</v>
      </c>
      <c r="F20" s="245"/>
      <c r="G20" s="246"/>
      <c r="H20" s="38">
        <v>8.1999999999999993</v>
      </c>
      <c r="I20" s="247"/>
      <c r="J20" s="247"/>
      <c r="K20" s="35" t="s">
        <v>1233</v>
      </c>
      <c r="L20" s="35" t="s">
        <v>133</v>
      </c>
      <c r="M20" s="35">
        <v>17</v>
      </c>
      <c r="N20" s="247"/>
      <c r="O20" s="38" t="s">
        <v>135</v>
      </c>
      <c r="P20" s="246"/>
      <c r="Q20" s="246"/>
      <c r="R20" s="247"/>
      <c r="S20" s="246"/>
      <c r="T20" s="247"/>
      <c r="U20" s="247"/>
      <c r="V20" s="247"/>
      <c r="W20" s="247"/>
      <c r="X20" s="247"/>
      <c r="Y20" s="67">
        <v>7.5</v>
      </c>
      <c r="Z20" s="67">
        <v>5.7</v>
      </c>
      <c r="AA20" s="67">
        <v>7.6</v>
      </c>
      <c r="AB20" s="78">
        <v>37</v>
      </c>
      <c r="AC20" s="38">
        <v>9.1</v>
      </c>
      <c r="AD20" s="245"/>
      <c r="AE20" s="249"/>
      <c r="AF20" s="245"/>
      <c r="AG20" s="245"/>
      <c r="AH20" s="247"/>
      <c r="AI20" s="247"/>
      <c r="AJ20" s="247"/>
      <c r="AK20" s="247"/>
      <c r="AL20" s="249"/>
      <c r="AM20" s="247"/>
      <c r="AN20" s="247"/>
      <c r="AO20" s="247"/>
      <c r="AP20" s="247"/>
      <c r="AQ20" s="247"/>
      <c r="AR20" s="247"/>
      <c r="AS20" s="249"/>
      <c r="AT20" s="247"/>
      <c r="AU20" s="247"/>
      <c r="AV20" s="247"/>
      <c r="AW20" s="247"/>
      <c r="AX20" s="247"/>
      <c r="AY20" s="247"/>
      <c r="AZ20" s="247"/>
      <c r="BA20" s="246"/>
      <c r="BB20" s="245"/>
      <c r="BC20" s="247"/>
      <c r="BD20" s="247"/>
      <c r="BE20" s="249"/>
      <c r="BF20" s="245"/>
      <c r="BG20" s="250"/>
      <c r="BH20" s="250"/>
      <c r="BI20" s="246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247"/>
      <c r="BW20" s="247"/>
      <c r="BX20" s="247"/>
      <c r="BY20" s="247"/>
      <c r="BZ20" s="247"/>
      <c r="CA20" s="247"/>
      <c r="CB20" s="247"/>
      <c r="CC20" s="247"/>
      <c r="CD20" s="247"/>
      <c r="CE20" s="247"/>
      <c r="CF20" s="247"/>
      <c r="CG20" s="247"/>
    </row>
    <row r="21" spans="1:85">
      <c r="A21" s="99" t="s">
        <v>1216</v>
      </c>
      <c r="B21" s="244" t="s">
        <v>1243</v>
      </c>
      <c r="C21" s="13" t="s">
        <v>1232</v>
      </c>
      <c r="D21" s="252" t="s">
        <v>1244</v>
      </c>
      <c r="E21" s="23" t="s">
        <v>157</v>
      </c>
      <c r="F21" s="245"/>
      <c r="G21" s="246"/>
      <c r="H21" s="38">
        <v>18.899999999999999</v>
      </c>
      <c r="I21" s="247"/>
      <c r="J21" s="247"/>
      <c r="K21" s="35" t="s">
        <v>1233</v>
      </c>
      <c r="L21" s="35" t="s">
        <v>133</v>
      </c>
      <c r="M21" s="35">
        <v>16</v>
      </c>
      <c r="N21" s="247"/>
      <c r="O21" s="38" t="s">
        <v>135</v>
      </c>
      <c r="P21" s="246"/>
      <c r="Q21" s="246"/>
      <c r="R21" s="247"/>
      <c r="S21" s="246"/>
      <c r="T21" s="247"/>
      <c r="U21" s="247"/>
      <c r="V21" s="247"/>
      <c r="W21" s="247"/>
      <c r="X21" s="247"/>
      <c r="Y21" s="67">
        <v>6.8</v>
      </c>
      <c r="Z21" s="67">
        <v>1.8</v>
      </c>
      <c r="AA21" s="67">
        <v>2.6</v>
      </c>
      <c r="AB21" s="78">
        <v>2</v>
      </c>
      <c r="AC21" s="38">
        <v>5.5</v>
      </c>
      <c r="AD21" s="245"/>
      <c r="AE21" s="249"/>
      <c r="AF21" s="245"/>
      <c r="AG21" s="245"/>
      <c r="AH21" s="247"/>
      <c r="AI21" s="247"/>
      <c r="AJ21" s="247"/>
      <c r="AK21" s="247"/>
      <c r="AL21" s="249"/>
      <c r="AM21" s="247"/>
      <c r="AN21" s="247"/>
      <c r="AO21" s="247"/>
      <c r="AP21" s="247"/>
      <c r="AQ21" s="247"/>
      <c r="AR21" s="247"/>
      <c r="AS21" s="249"/>
      <c r="AT21" s="247"/>
      <c r="AU21" s="247"/>
      <c r="AV21" s="247"/>
      <c r="AW21" s="247"/>
      <c r="AX21" s="247"/>
      <c r="AY21" s="247"/>
      <c r="AZ21" s="247"/>
      <c r="BA21" s="246"/>
      <c r="BB21" s="245"/>
      <c r="BC21" s="247"/>
      <c r="BD21" s="247"/>
      <c r="BE21" s="249"/>
      <c r="BF21" s="245"/>
      <c r="BG21" s="250"/>
      <c r="BH21" s="250"/>
      <c r="BI21" s="246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247"/>
      <c r="BW21" s="247"/>
      <c r="BX21" s="247"/>
      <c r="BY21" s="247"/>
      <c r="BZ21" s="247"/>
      <c r="CA21" s="247"/>
      <c r="CB21" s="247"/>
      <c r="CC21" s="247"/>
      <c r="CD21" s="247"/>
      <c r="CE21" s="247"/>
      <c r="CF21" s="247"/>
      <c r="CG21" s="247"/>
    </row>
    <row r="22" spans="1:85">
      <c r="A22" s="99" t="s">
        <v>1216</v>
      </c>
      <c r="B22" s="244" t="s">
        <v>1243</v>
      </c>
      <c r="C22" s="13" t="s">
        <v>1245</v>
      </c>
      <c r="D22" s="252" t="s">
        <v>1246</v>
      </c>
      <c r="E22" s="23" t="s">
        <v>131</v>
      </c>
      <c r="F22" s="245"/>
      <c r="G22" s="246"/>
      <c r="H22" s="38">
        <v>26.2</v>
      </c>
      <c r="I22" s="247"/>
      <c r="J22" s="247"/>
      <c r="K22" s="35" t="s">
        <v>1219</v>
      </c>
      <c r="L22" s="35" t="s">
        <v>133</v>
      </c>
      <c r="M22" s="35">
        <v>38</v>
      </c>
      <c r="N22" s="247"/>
      <c r="O22" s="38" t="s">
        <v>135</v>
      </c>
      <c r="P22" s="246"/>
      <c r="Q22" s="246"/>
      <c r="R22" s="247"/>
      <c r="S22" s="246"/>
      <c r="T22" s="247"/>
      <c r="U22" s="247"/>
      <c r="V22" s="247"/>
      <c r="W22" s="247"/>
      <c r="X22" s="247"/>
      <c r="Y22" s="67">
        <v>7.3</v>
      </c>
      <c r="Z22" s="67">
        <v>7</v>
      </c>
      <c r="AA22" s="67">
        <v>5.4</v>
      </c>
      <c r="AB22" s="78">
        <v>20</v>
      </c>
      <c r="AC22" s="38">
        <v>5.2</v>
      </c>
      <c r="AD22" s="245"/>
      <c r="AE22" s="249"/>
      <c r="AF22" s="245"/>
      <c r="AG22" s="245"/>
      <c r="AH22" s="247"/>
      <c r="AI22" s="247"/>
      <c r="AJ22" s="247"/>
      <c r="AK22" s="247"/>
      <c r="AL22" s="249"/>
      <c r="AM22" s="247"/>
      <c r="AN22" s="247"/>
      <c r="AO22" s="247"/>
      <c r="AP22" s="247"/>
      <c r="AQ22" s="247"/>
      <c r="AR22" s="247"/>
      <c r="AS22" s="249"/>
      <c r="AT22" s="247"/>
      <c r="AU22" s="247"/>
      <c r="AV22" s="247"/>
      <c r="AW22" s="247"/>
      <c r="AX22" s="247"/>
      <c r="AY22" s="247"/>
      <c r="AZ22" s="247"/>
      <c r="BA22" s="246"/>
      <c r="BB22" s="245"/>
      <c r="BC22" s="247"/>
      <c r="BD22" s="247"/>
      <c r="BE22" s="249"/>
      <c r="BF22" s="245"/>
      <c r="BG22" s="250"/>
      <c r="BH22" s="250"/>
      <c r="BI22" s="246"/>
      <c r="BJ22" s="247"/>
      <c r="BK22" s="247"/>
      <c r="BL22" s="247"/>
      <c r="BM22" s="247"/>
      <c r="BN22" s="247"/>
      <c r="BO22" s="247"/>
      <c r="BP22" s="247"/>
      <c r="BQ22" s="247"/>
      <c r="BR22" s="247"/>
      <c r="BS22" s="247"/>
      <c r="BT22" s="247"/>
      <c r="BU22" s="247"/>
      <c r="BV22" s="247"/>
      <c r="BW22" s="247"/>
      <c r="BX22" s="247"/>
      <c r="BY22" s="247"/>
      <c r="BZ22" s="247"/>
      <c r="CA22" s="247"/>
      <c r="CB22" s="247"/>
      <c r="CC22" s="247"/>
      <c r="CD22" s="247"/>
      <c r="CE22" s="247"/>
      <c r="CF22" s="247"/>
      <c r="CG22" s="247"/>
    </row>
    <row r="23" spans="1:85">
      <c r="A23" s="99" t="s">
        <v>1216</v>
      </c>
      <c r="B23" s="244" t="s">
        <v>1243</v>
      </c>
      <c r="C23" s="13" t="s">
        <v>1247</v>
      </c>
      <c r="D23" s="252" t="s">
        <v>1248</v>
      </c>
      <c r="E23" s="23" t="s">
        <v>157</v>
      </c>
      <c r="F23" s="245"/>
      <c r="G23" s="246"/>
      <c r="H23" s="38">
        <v>26</v>
      </c>
      <c r="I23" s="247"/>
      <c r="J23" s="247"/>
      <c r="K23" s="35" t="s">
        <v>1219</v>
      </c>
      <c r="L23" s="35" t="s">
        <v>133</v>
      </c>
      <c r="M23" s="248" t="s">
        <v>1220</v>
      </c>
      <c r="N23" s="247"/>
      <c r="O23" s="38" t="s">
        <v>135</v>
      </c>
      <c r="P23" s="246"/>
      <c r="Q23" s="246"/>
      <c r="R23" s="247"/>
      <c r="S23" s="246"/>
      <c r="T23" s="247"/>
      <c r="U23" s="247"/>
      <c r="V23" s="247"/>
      <c r="W23" s="247"/>
      <c r="X23" s="247"/>
      <c r="Y23" s="67">
        <v>7.1</v>
      </c>
      <c r="Z23" s="67">
        <v>4.8</v>
      </c>
      <c r="AA23" s="67">
        <v>6</v>
      </c>
      <c r="AB23" s="78">
        <v>9</v>
      </c>
      <c r="AC23" s="38">
        <v>5.0999999999999996</v>
      </c>
      <c r="AD23" s="245"/>
      <c r="AE23" s="249"/>
      <c r="AF23" s="245"/>
      <c r="AG23" s="245"/>
      <c r="AH23" s="247"/>
      <c r="AI23" s="247"/>
      <c r="AJ23" s="247"/>
      <c r="AK23" s="247"/>
      <c r="AL23" s="249"/>
      <c r="AM23" s="247"/>
      <c r="AN23" s="247"/>
      <c r="AO23" s="247"/>
      <c r="AP23" s="247"/>
      <c r="AQ23" s="247"/>
      <c r="AR23" s="247"/>
      <c r="AS23" s="249"/>
      <c r="AT23" s="247"/>
      <c r="AU23" s="247"/>
      <c r="AV23" s="247"/>
      <c r="AW23" s="247"/>
      <c r="AX23" s="247"/>
      <c r="AY23" s="247"/>
      <c r="AZ23" s="247"/>
      <c r="BA23" s="246"/>
      <c r="BB23" s="245"/>
      <c r="BC23" s="247"/>
      <c r="BD23" s="247"/>
      <c r="BE23" s="249"/>
      <c r="BF23" s="245"/>
      <c r="BG23" s="250"/>
      <c r="BH23" s="250"/>
      <c r="BI23" s="246"/>
      <c r="BJ23" s="247"/>
      <c r="BK23" s="247"/>
      <c r="BL23" s="247"/>
      <c r="BM23" s="247"/>
      <c r="BN23" s="247"/>
      <c r="BO23" s="247"/>
      <c r="BP23" s="247"/>
      <c r="BQ23" s="247"/>
      <c r="BR23" s="247"/>
      <c r="BS23" s="247"/>
      <c r="BT23" s="247"/>
      <c r="BU23" s="247"/>
      <c r="BV23" s="247"/>
      <c r="BW23" s="247"/>
      <c r="BX23" s="247"/>
      <c r="BY23" s="247"/>
      <c r="BZ23" s="247"/>
      <c r="CA23" s="247"/>
      <c r="CB23" s="247"/>
      <c r="CC23" s="247"/>
      <c r="CD23" s="247"/>
      <c r="CE23" s="247"/>
      <c r="CF23" s="247"/>
      <c r="CG23" s="247"/>
    </row>
    <row r="24" spans="1:85">
      <c r="A24" s="99" t="s">
        <v>1216</v>
      </c>
      <c r="B24" s="244" t="s">
        <v>1243</v>
      </c>
      <c r="C24" s="13" t="s">
        <v>1226</v>
      </c>
      <c r="D24" s="252" t="s">
        <v>1240</v>
      </c>
      <c r="E24" s="23" t="s">
        <v>131</v>
      </c>
      <c r="F24" s="245"/>
      <c r="G24" s="246"/>
      <c r="H24" s="38">
        <v>10.9</v>
      </c>
      <c r="I24" s="247"/>
      <c r="J24" s="247"/>
      <c r="K24" s="35" t="s">
        <v>1219</v>
      </c>
      <c r="L24" s="35" t="s">
        <v>133</v>
      </c>
      <c r="M24" s="248" t="s">
        <v>1228</v>
      </c>
      <c r="N24" s="247"/>
      <c r="O24" s="38" t="s">
        <v>135</v>
      </c>
      <c r="P24" s="246"/>
      <c r="Q24" s="246"/>
      <c r="R24" s="247"/>
      <c r="S24" s="246"/>
      <c r="T24" s="247"/>
      <c r="U24" s="247"/>
      <c r="V24" s="247"/>
      <c r="W24" s="247"/>
      <c r="X24" s="247"/>
      <c r="Y24" s="67">
        <v>6.9</v>
      </c>
      <c r="Z24" s="67">
        <v>3.9</v>
      </c>
      <c r="AA24" s="67">
        <v>6.8</v>
      </c>
      <c r="AB24" s="78">
        <v>2</v>
      </c>
      <c r="AC24" s="38">
        <v>8.1999999999999993</v>
      </c>
      <c r="AD24" s="245"/>
      <c r="AE24" s="249"/>
      <c r="AF24" s="245"/>
      <c r="AG24" s="245"/>
      <c r="AH24" s="247"/>
      <c r="AI24" s="247"/>
      <c r="AJ24" s="247"/>
      <c r="AK24" s="247"/>
      <c r="AL24" s="249"/>
      <c r="AM24" s="247"/>
      <c r="AN24" s="247"/>
      <c r="AO24" s="247"/>
      <c r="AP24" s="247"/>
      <c r="AQ24" s="247"/>
      <c r="AR24" s="247"/>
      <c r="AS24" s="249"/>
      <c r="AT24" s="247"/>
      <c r="AU24" s="247"/>
      <c r="AV24" s="247"/>
      <c r="AW24" s="247"/>
      <c r="AX24" s="247"/>
      <c r="AY24" s="247"/>
      <c r="AZ24" s="247"/>
      <c r="BA24" s="246"/>
      <c r="BB24" s="245"/>
      <c r="BC24" s="247"/>
      <c r="BD24" s="247"/>
      <c r="BE24" s="249"/>
      <c r="BF24" s="245"/>
      <c r="BG24" s="250"/>
      <c r="BH24" s="250"/>
      <c r="BI24" s="246"/>
      <c r="BJ24" s="247"/>
      <c r="BK24" s="247"/>
      <c r="BL24" s="247"/>
      <c r="BM24" s="247"/>
      <c r="BN24" s="247"/>
      <c r="BO24" s="247"/>
      <c r="BP24" s="247"/>
      <c r="BQ24" s="247"/>
      <c r="BR24" s="247"/>
      <c r="BS24" s="247"/>
      <c r="BT24" s="247"/>
      <c r="BU24" s="247"/>
      <c r="BV24" s="247"/>
      <c r="BW24" s="247"/>
      <c r="BX24" s="247"/>
      <c r="BY24" s="247"/>
      <c r="BZ24" s="247"/>
      <c r="CA24" s="247"/>
      <c r="CB24" s="247"/>
      <c r="CC24" s="247"/>
      <c r="CD24" s="247"/>
      <c r="CE24" s="247"/>
      <c r="CF24" s="247"/>
      <c r="CG24" s="247"/>
    </row>
    <row r="25" spans="1:85">
      <c r="A25" s="99" t="s">
        <v>1216</v>
      </c>
      <c r="B25" s="244" t="s">
        <v>1243</v>
      </c>
      <c r="C25" s="13" t="s">
        <v>1236</v>
      </c>
      <c r="D25" s="48">
        <v>0.4236111111111111</v>
      </c>
      <c r="E25" s="23" t="s">
        <v>131</v>
      </c>
      <c r="F25" s="245"/>
      <c r="G25" s="246"/>
      <c r="H25" s="38">
        <v>6.2</v>
      </c>
      <c r="I25" s="247"/>
      <c r="J25" s="247"/>
      <c r="K25" s="35" t="s">
        <v>1219</v>
      </c>
      <c r="L25" s="35" t="s">
        <v>133</v>
      </c>
      <c r="M25" s="248" t="s">
        <v>1228</v>
      </c>
      <c r="N25" s="247"/>
      <c r="O25" s="38" t="s">
        <v>135</v>
      </c>
      <c r="P25" s="246"/>
      <c r="Q25" s="246"/>
      <c r="R25" s="247"/>
      <c r="S25" s="246"/>
      <c r="T25" s="247"/>
      <c r="U25" s="247"/>
      <c r="V25" s="247"/>
      <c r="W25" s="247"/>
      <c r="X25" s="247"/>
      <c r="Y25" s="67">
        <v>7.3</v>
      </c>
      <c r="Z25" s="67">
        <v>4.0999999999999996</v>
      </c>
      <c r="AA25" s="67">
        <v>6.4</v>
      </c>
      <c r="AB25" s="78">
        <v>6</v>
      </c>
      <c r="AC25" s="38">
        <v>8.8000000000000007</v>
      </c>
      <c r="AD25" s="245"/>
      <c r="AE25" s="249"/>
      <c r="AF25" s="245"/>
      <c r="AG25" s="245"/>
      <c r="AH25" s="247"/>
      <c r="AI25" s="247"/>
      <c r="AJ25" s="247"/>
      <c r="AK25" s="247"/>
      <c r="AL25" s="249"/>
      <c r="AM25" s="247"/>
      <c r="AN25" s="247"/>
      <c r="AO25" s="247"/>
      <c r="AP25" s="247"/>
      <c r="AQ25" s="247"/>
      <c r="AR25" s="247"/>
      <c r="AS25" s="249"/>
      <c r="AT25" s="247"/>
      <c r="AU25" s="247"/>
      <c r="AV25" s="247"/>
      <c r="AW25" s="247"/>
      <c r="AX25" s="247"/>
      <c r="AY25" s="247"/>
      <c r="AZ25" s="247"/>
      <c r="BA25" s="246"/>
      <c r="BB25" s="245"/>
      <c r="BC25" s="247"/>
      <c r="BD25" s="247"/>
      <c r="BE25" s="249"/>
      <c r="BF25" s="245"/>
      <c r="BG25" s="250"/>
      <c r="BH25" s="250"/>
      <c r="BI25" s="246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247"/>
      <c r="BW25" s="247"/>
      <c r="BX25" s="247"/>
      <c r="BY25" s="247"/>
      <c r="BZ25" s="247"/>
      <c r="CA25" s="247"/>
      <c r="CB25" s="247"/>
      <c r="CC25" s="247"/>
      <c r="CD25" s="247"/>
      <c r="CE25" s="247"/>
      <c r="CF25" s="247"/>
      <c r="CG25" s="247"/>
    </row>
    <row r="26" spans="1:85">
      <c r="A26" s="99" t="s">
        <v>1216</v>
      </c>
      <c r="B26" s="244" t="s">
        <v>1243</v>
      </c>
      <c r="C26" s="13" t="s">
        <v>1229</v>
      </c>
      <c r="D26" s="252" t="s">
        <v>1249</v>
      </c>
      <c r="E26" s="23" t="s">
        <v>183</v>
      </c>
      <c r="F26" s="245"/>
      <c r="G26" s="246"/>
      <c r="H26" s="38">
        <v>8.5</v>
      </c>
      <c r="I26" s="247"/>
      <c r="J26" s="247"/>
      <c r="K26" s="35" t="s">
        <v>1027</v>
      </c>
      <c r="L26" s="35" t="s">
        <v>133</v>
      </c>
      <c r="M26" s="35">
        <v>23</v>
      </c>
      <c r="N26" s="247"/>
      <c r="O26" s="38" t="s">
        <v>135</v>
      </c>
      <c r="P26" s="246"/>
      <c r="Q26" s="246"/>
      <c r="R26" s="247"/>
      <c r="S26" s="246"/>
      <c r="T26" s="247"/>
      <c r="U26" s="247"/>
      <c r="V26" s="247"/>
      <c r="W26" s="247"/>
      <c r="X26" s="247"/>
      <c r="Y26" s="67">
        <v>7.6</v>
      </c>
      <c r="Z26" s="67">
        <v>3.7</v>
      </c>
      <c r="AA26" s="67">
        <v>6.6</v>
      </c>
      <c r="AB26" s="78">
        <v>29</v>
      </c>
      <c r="AC26" s="38">
        <v>8.6999999999999993</v>
      </c>
      <c r="AD26" s="245"/>
      <c r="AE26" s="249"/>
      <c r="AF26" s="245"/>
      <c r="AG26" s="245"/>
      <c r="AH26" s="247"/>
      <c r="AI26" s="247"/>
      <c r="AJ26" s="247"/>
      <c r="AK26" s="247"/>
      <c r="AL26" s="249"/>
      <c r="AM26" s="247"/>
      <c r="AN26" s="247"/>
      <c r="AO26" s="247"/>
      <c r="AP26" s="247"/>
      <c r="AQ26" s="247"/>
      <c r="AR26" s="247"/>
      <c r="AS26" s="249"/>
      <c r="AT26" s="247"/>
      <c r="AU26" s="247"/>
      <c r="AV26" s="247"/>
      <c r="AW26" s="247"/>
      <c r="AX26" s="247"/>
      <c r="AY26" s="247"/>
      <c r="AZ26" s="247"/>
      <c r="BA26" s="246"/>
      <c r="BB26" s="245"/>
      <c r="BC26" s="247"/>
      <c r="BD26" s="247"/>
      <c r="BE26" s="249"/>
      <c r="BF26" s="245"/>
      <c r="BG26" s="250"/>
      <c r="BH26" s="250"/>
      <c r="BI26" s="246"/>
      <c r="BJ26" s="247"/>
      <c r="BK26" s="247"/>
      <c r="BL26" s="247"/>
      <c r="BM26" s="247"/>
      <c r="BN26" s="247"/>
      <c r="BO26" s="247"/>
      <c r="BP26" s="247"/>
      <c r="BQ26" s="247"/>
      <c r="BR26" s="247"/>
      <c r="BS26" s="247"/>
      <c r="BT26" s="247"/>
      <c r="BU26" s="247"/>
      <c r="BV26" s="247"/>
      <c r="BW26" s="247"/>
      <c r="BX26" s="247"/>
      <c r="BY26" s="247"/>
      <c r="BZ26" s="247"/>
      <c r="CA26" s="247"/>
      <c r="CB26" s="247"/>
      <c r="CC26" s="247"/>
      <c r="CD26" s="247"/>
      <c r="CE26" s="247"/>
      <c r="CF26" s="247"/>
      <c r="CG26" s="247"/>
    </row>
    <row r="27" spans="1:85">
      <c r="A27" s="99" t="s">
        <v>1216</v>
      </c>
      <c r="B27" s="244" t="s">
        <v>1250</v>
      </c>
      <c r="C27" s="13" t="s">
        <v>1251</v>
      </c>
      <c r="D27" s="252" t="s">
        <v>1252</v>
      </c>
      <c r="E27" s="23" t="s">
        <v>157</v>
      </c>
      <c r="F27" s="245"/>
      <c r="G27" s="246"/>
      <c r="H27" s="38">
        <v>18.8</v>
      </c>
      <c r="I27" s="247"/>
      <c r="J27" s="247"/>
      <c r="K27" s="35" t="s">
        <v>1027</v>
      </c>
      <c r="L27" s="35" t="s">
        <v>133</v>
      </c>
      <c r="M27" s="35">
        <v>40</v>
      </c>
      <c r="N27" s="247"/>
      <c r="O27" s="38" t="s">
        <v>135</v>
      </c>
      <c r="P27" s="246"/>
      <c r="Q27" s="246"/>
      <c r="R27" s="247"/>
      <c r="S27" s="246"/>
      <c r="T27" s="247"/>
      <c r="U27" s="247"/>
      <c r="V27" s="247"/>
      <c r="W27" s="247"/>
      <c r="X27" s="247"/>
      <c r="Y27" s="67">
        <v>6.8</v>
      </c>
      <c r="Z27" s="67">
        <v>1.3</v>
      </c>
      <c r="AA27" s="67">
        <v>3</v>
      </c>
      <c r="AB27" s="78">
        <v>1</v>
      </c>
      <c r="AC27" s="38">
        <v>5.5</v>
      </c>
      <c r="AD27" s="245"/>
      <c r="AE27" s="249"/>
      <c r="AF27" s="245"/>
      <c r="AG27" s="245"/>
      <c r="AH27" s="247"/>
      <c r="AI27" s="247"/>
      <c r="AJ27" s="247"/>
      <c r="AK27" s="247"/>
      <c r="AL27" s="249"/>
      <c r="AM27" s="247"/>
      <c r="AN27" s="247"/>
      <c r="AO27" s="247"/>
      <c r="AP27" s="247"/>
      <c r="AQ27" s="247"/>
      <c r="AR27" s="247"/>
      <c r="AS27" s="249"/>
      <c r="AT27" s="247"/>
      <c r="AU27" s="247"/>
      <c r="AV27" s="247"/>
      <c r="AW27" s="247"/>
      <c r="AX27" s="247"/>
      <c r="AY27" s="247"/>
      <c r="AZ27" s="247"/>
      <c r="BA27" s="246"/>
      <c r="BB27" s="245"/>
      <c r="BC27" s="247"/>
      <c r="BD27" s="247"/>
      <c r="BE27" s="249"/>
      <c r="BF27" s="245"/>
      <c r="BG27" s="250"/>
      <c r="BH27" s="250"/>
      <c r="BI27" s="246"/>
      <c r="BJ27" s="247"/>
      <c r="BK27" s="247"/>
      <c r="BL27" s="247"/>
      <c r="BM27" s="247"/>
      <c r="BN27" s="247"/>
      <c r="BO27" s="247"/>
      <c r="BP27" s="247"/>
      <c r="BQ27" s="247"/>
      <c r="BR27" s="247"/>
      <c r="BS27" s="247"/>
      <c r="BT27" s="247"/>
      <c r="BU27" s="247"/>
      <c r="BV27" s="247"/>
      <c r="BW27" s="247"/>
      <c r="BX27" s="247"/>
      <c r="BY27" s="247"/>
      <c r="BZ27" s="247"/>
      <c r="CA27" s="247"/>
      <c r="CB27" s="247"/>
      <c r="CC27" s="247"/>
      <c r="CD27" s="247"/>
      <c r="CE27" s="247"/>
      <c r="CF27" s="247"/>
      <c r="CG27" s="247"/>
    </row>
    <row r="28" spans="1:85">
      <c r="A28" s="99" t="s">
        <v>1216</v>
      </c>
      <c r="B28" s="244" t="s">
        <v>1250</v>
      </c>
      <c r="C28" s="13" t="s">
        <v>1234</v>
      </c>
      <c r="D28" s="252" t="s">
        <v>1253</v>
      </c>
      <c r="E28" s="23" t="s">
        <v>131</v>
      </c>
      <c r="F28" s="245"/>
      <c r="G28" s="246"/>
      <c r="H28" s="38">
        <v>26.9</v>
      </c>
      <c r="I28" s="247"/>
      <c r="J28" s="247"/>
      <c r="K28" s="35" t="s">
        <v>1219</v>
      </c>
      <c r="L28" s="35" t="s">
        <v>133</v>
      </c>
      <c r="M28" s="35">
        <v>49</v>
      </c>
      <c r="N28" s="247"/>
      <c r="O28" s="38" t="s">
        <v>135</v>
      </c>
      <c r="P28" s="246"/>
      <c r="Q28" s="246"/>
      <c r="R28" s="247"/>
      <c r="S28" s="246"/>
      <c r="T28" s="247"/>
      <c r="U28" s="247"/>
      <c r="V28" s="247"/>
      <c r="W28" s="247"/>
      <c r="X28" s="247"/>
      <c r="Y28" s="67">
        <v>7.5</v>
      </c>
      <c r="Z28" s="67">
        <v>3.4</v>
      </c>
      <c r="AA28" s="67">
        <v>25.2</v>
      </c>
      <c r="AB28" s="78">
        <v>14</v>
      </c>
      <c r="AC28" s="38">
        <v>5.7</v>
      </c>
      <c r="AD28" s="245"/>
      <c r="AE28" s="249"/>
      <c r="AF28" s="245"/>
      <c r="AG28" s="245"/>
      <c r="AH28" s="247"/>
      <c r="AI28" s="247"/>
      <c r="AJ28" s="247"/>
      <c r="AK28" s="247"/>
      <c r="AL28" s="249"/>
      <c r="AM28" s="247"/>
      <c r="AN28" s="247"/>
      <c r="AO28" s="247"/>
      <c r="AP28" s="247"/>
      <c r="AQ28" s="247"/>
      <c r="AR28" s="247"/>
      <c r="AS28" s="249"/>
      <c r="AT28" s="247"/>
      <c r="AU28" s="247"/>
      <c r="AV28" s="247"/>
      <c r="AW28" s="247"/>
      <c r="AX28" s="247"/>
      <c r="AY28" s="247"/>
      <c r="AZ28" s="247"/>
      <c r="BA28" s="246"/>
      <c r="BB28" s="245"/>
      <c r="BC28" s="247"/>
      <c r="BD28" s="247"/>
      <c r="BE28" s="249"/>
      <c r="BF28" s="245"/>
      <c r="BG28" s="250"/>
      <c r="BH28" s="250"/>
      <c r="BI28" s="246"/>
      <c r="BJ28" s="247"/>
      <c r="BK28" s="247"/>
      <c r="BL28" s="247"/>
      <c r="BM28" s="247"/>
      <c r="BN28" s="247"/>
      <c r="BO28" s="247"/>
      <c r="BP28" s="247"/>
      <c r="BQ28" s="247"/>
      <c r="BR28" s="247"/>
      <c r="BS28" s="247"/>
      <c r="BT28" s="247"/>
      <c r="BU28" s="247"/>
      <c r="BV28" s="247"/>
      <c r="BW28" s="247"/>
      <c r="BX28" s="247"/>
      <c r="BY28" s="247"/>
      <c r="BZ28" s="247"/>
      <c r="CA28" s="247"/>
      <c r="CB28" s="247"/>
      <c r="CC28" s="247"/>
      <c r="CD28" s="247"/>
      <c r="CE28" s="247"/>
      <c r="CF28" s="247"/>
      <c r="CG28" s="247"/>
    </row>
    <row r="29" spans="1:85">
      <c r="A29" s="99" t="s">
        <v>1216</v>
      </c>
      <c r="B29" s="244" t="s">
        <v>1250</v>
      </c>
      <c r="C29" s="13" t="s">
        <v>1247</v>
      </c>
      <c r="D29" s="252" t="s">
        <v>1254</v>
      </c>
      <c r="E29" s="23" t="s">
        <v>157</v>
      </c>
      <c r="F29" s="245"/>
      <c r="G29" s="246"/>
      <c r="H29" s="38">
        <v>25.8</v>
      </c>
      <c r="I29" s="247"/>
      <c r="J29" s="247"/>
      <c r="K29" s="35" t="s">
        <v>1219</v>
      </c>
      <c r="L29" s="35" t="s">
        <v>133</v>
      </c>
      <c r="M29" s="248" t="s">
        <v>1220</v>
      </c>
      <c r="N29" s="247"/>
      <c r="O29" s="38" t="s">
        <v>135</v>
      </c>
      <c r="P29" s="246"/>
      <c r="Q29" s="246"/>
      <c r="R29" s="247"/>
      <c r="S29" s="246"/>
      <c r="T29" s="247"/>
      <c r="U29" s="247"/>
      <c r="V29" s="247"/>
      <c r="W29" s="247"/>
      <c r="X29" s="247"/>
      <c r="Y29" s="67">
        <v>7.2</v>
      </c>
      <c r="Z29" s="67">
        <v>3.9</v>
      </c>
      <c r="AA29" s="67">
        <v>5.4</v>
      </c>
      <c r="AB29" s="78">
        <v>28</v>
      </c>
      <c r="AC29" s="38">
        <v>6</v>
      </c>
      <c r="AD29" s="245"/>
      <c r="AE29" s="249"/>
      <c r="AF29" s="245"/>
      <c r="AG29" s="245"/>
      <c r="AH29" s="247"/>
      <c r="AI29" s="247"/>
      <c r="AJ29" s="247"/>
      <c r="AK29" s="247"/>
      <c r="AL29" s="249"/>
      <c r="AM29" s="247"/>
      <c r="AN29" s="247"/>
      <c r="AO29" s="247"/>
      <c r="AP29" s="247"/>
      <c r="AQ29" s="247"/>
      <c r="AR29" s="247"/>
      <c r="AS29" s="249"/>
      <c r="AT29" s="247"/>
      <c r="AU29" s="247"/>
      <c r="AV29" s="247"/>
      <c r="AW29" s="247"/>
      <c r="AX29" s="247"/>
      <c r="AY29" s="247"/>
      <c r="AZ29" s="247"/>
      <c r="BA29" s="246"/>
      <c r="BB29" s="245"/>
      <c r="BC29" s="247"/>
      <c r="BD29" s="247"/>
      <c r="BE29" s="249"/>
      <c r="BF29" s="245"/>
      <c r="BG29" s="250"/>
      <c r="BH29" s="250"/>
      <c r="BI29" s="246"/>
      <c r="BJ29" s="247"/>
      <c r="BK29" s="247"/>
      <c r="BL29" s="247"/>
      <c r="BM29" s="247"/>
      <c r="BN29" s="247"/>
      <c r="BO29" s="247"/>
      <c r="BP29" s="247"/>
      <c r="BQ29" s="247"/>
      <c r="BR29" s="247"/>
      <c r="BS29" s="247"/>
      <c r="BT29" s="247"/>
      <c r="BU29" s="247"/>
      <c r="BV29" s="247"/>
      <c r="BW29" s="247"/>
      <c r="BX29" s="247"/>
      <c r="BY29" s="247"/>
      <c r="BZ29" s="247"/>
      <c r="CA29" s="247"/>
      <c r="CB29" s="247"/>
      <c r="CC29" s="247"/>
      <c r="CD29" s="247"/>
      <c r="CE29" s="247"/>
      <c r="CF29" s="247"/>
      <c r="CG29" s="247"/>
    </row>
    <row r="30" spans="1:85">
      <c r="A30" s="99" t="s">
        <v>1216</v>
      </c>
      <c r="B30" s="244" t="s">
        <v>1250</v>
      </c>
      <c r="C30" s="13" t="s">
        <v>1226</v>
      </c>
      <c r="D30" s="48">
        <v>0.41805555555555557</v>
      </c>
      <c r="E30" s="23" t="s">
        <v>131</v>
      </c>
      <c r="F30" s="245"/>
      <c r="G30" s="246"/>
      <c r="H30" s="38">
        <v>10.8</v>
      </c>
      <c r="I30" s="247"/>
      <c r="J30" s="247"/>
      <c r="K30" s="35" t="s">
        <v>1219</v>
      </c>
      <c r="L30" s="35" t="s">
        <v>133</v>
      </c>
      <c r="M30" s="248" t="s">
        <v>1228</v>
      </c>
      <c r="N30" s="247"/>
      <c r="O30" s="38" t="s">
        <v>135</v>
      </c>
      <c r="P30" s="246"/>
      <c r="Q30" s="246"/>
      <c r="R30" s="247"/>
      <c r="S30" s="246"/>
      <c r="T30" s="247"/>
      <c r="U30" s="247"/>
      <c r="V30" s="247"/>
      <c r="W30" s="247"/>
      <c r="X30" s="247"/>
      <c r="Y30" s="67">
        <v>6.9</v>
      </c>
      <c r="Z30" s="67">
        <v>3.4</v>
      </c>
      <c r="AA30" s="67">
        <v>6.8</v>
      </c>
      <c r="AB30" s="78">
        <v>1</v>
      </c>
      <c r="AC30" s="38">
        <v>7.6</v>
      </c>
      <c r="AD30" s="245"/>
      <c r="AE30" s="249"/>
      <c r="AF30" s="245"/>
      <c r="AG30" s="245"/>
      <c r="AH30" s="247"/>
      <c r="AI30" s="247"/>
      <c r="AJ30" s="247"/>
      <c r="AK30" s="247"/>
      <c r="AL30" s="249"/>
      <c r="AM30" s="247"/>
      <c r="AN30" s="247"/>
      <c r="AO30" s="247"/>
      <c r="AP30" s="247"/>
      <c r="AQ30" s="247"/>
      <c r="AR30" s="247"/>
      <c r="AS30" s="249"/>
      <c r="AT30" s="247"/>
      <c r="AU30" s="247"/>
      <c r="AV30" s="247"/>
      <c r="AW30" s="247"/>
      <c r="AX30" s="247"/>
      <c r="AY30" s="247"/>
      <c r="AZ30" s="247"/>
      <c r="BA30" s="246"/>
      <c r="BB30" s="245"/>
      <c r="BC30" s="247"/>
      <c r="BD30" s="247"/>
      <c r="BE30" s="249"/>
      <c r="BF30" s="245"/>
      <c r="BG30" s="250"/>
      <c r="BH30" s="250"/>
      <c r="BI30" s="246"/>
      <c r="BJ30" s="247"/>
      <c r="BK30" s="247"/>
      <c r="BL30" s="247"/>
      <c r="BM30" s="247"/>
      <c r="BN30" s="247"/>
      <c r="BO30" s="247"/>
      <c r="BP30" s="247"/>
      <c r="BQ30" s="247"/>
      <c r="BR30" s="247"/>
      <c r="BS30" s="247"/>
      <c r="BT30" s="247"/>
      <c r="BU30" s="247"/>
      <c r="BV30" s="247"/>
      <c r="BW30" s="247"/>
      <c r="BX30" s="247"/>
      <c r="BY30" s="247"/>
      <c r="BZ30" s="247"/>
      <c r="CA30" s="247"/>
      <c r="CB30" s="247"/>
      <c r="CC30" s="247"/>
      <c r="CD30" s="247"/>
      <c r="CE30" s="247"/>
      <c r="CF30" s="247"/>
      <c r="CG30" s="247"/>
    </row>
    <row r="31" spans="1:85">
      <c r="A31" s="99" t="s">
        <v>1216</v>
      </c>
      <c r="B31" s="244" t="s">
        <v>1250</v>
      </c>
      <c r="C31" s="13" t="s">
        <v>1227</v>
      </c>
      <c r="D31" s="48">
        <v>0.4368055555555555</v>
      </c>
      <c r="E31" s="23" t="s">
        <v>131</v>
      </c>
      <c r="F31" s="245"/>
      <c r="G31" s="246"/>
      <c r="H31" s="38">
        <v>6.9</v>
      </c>
      <c r="I31" s="247"/>
      <c r="J31" s="247"/>
      <c r="K31" s="35" t="s">
        <v>1219</v>
      </c>
      <c r="L31" s="35" t="s">
        <v>133</v>
      </c>
      <c r="M31" s="248" t="s">
        <v>1228</v>
      </c>
      <c r="N31" s="247"/>
      <c r="O31" s="38" t="s">
        <v>135</v>
      </c>
      <c r="P31" s="246"/>
      <c r="Q31" s="246"/>
      <c r="R31" s="247"/>
      <c r="S31" s="246"/>
      <c r="T31" s="247"/>
      <c r="U31" s="247"/>
      <c r="V31" s="247"/>
      <c r="W31" s="247"/>
      <c r="X31" s="247"/>
      <c r="Y31" s="67">
        <v>7.4</v>
      </c>
      <c r="Z31" s="67">
        <v>5.4</v>
      </c>
      <c r="AA31" s="67">
        <v>3.8</v>
      </c>
      <c r="AB31" s="78">
        <v>2</v>
      </c>
      <c r="AC31" s="38">
        <v>8.4</v>
      </c>
      <c r="AD31" s="245"/>
      <c r="AE31" s="249"/>
      <c r="AF31" s="245"/>
      <c r="AG31" s="245"/>
      <c r="AH31" s="247"/>
      <c r="AI31" s="247"/>
      <c r="AJ31" s="247"/>
      <c r="AK31" s="247"/>
      <c r="AL31" s="249"/>
      <c r="AM31" s="247"/>
      <c r="AN31" s="247"/>
      <c r="AO31" s="247"/>
      <c r="AP31" s="247"/>
      <c r="AQ31" s="247"/>
      <c r="AR31" s="247"/>
      <c r="AS31" s="249"/>
      <c r="AT31" s="247"/>
      <c r="AU31" s="247"/>
      <c r="AV31" s="247"/>
      <c r="AW31" s="247"/>
      <c r="AX31" s="247"/>
      <c r="AY31" s="247"/>
      <c r="AZ31" s="247"/>
      <c r="BA31" s="246"/>
      <c r="BB31" s="245"/>
      <c r="BC31" s="247"/>
      <c r="BD31" s="247"/>
      <c r="BE31" s="249"/>
      <c r="BF31" s="245"/>
      <c r="BG31" s="250"/>
      <c r="BH31" s="250"/>
      <c r="BI31" s="246"/>
      <c r="BJ31" s="247"/>
      <c r="BK31" s="247"/>
      <c r="BL31" s="247"/>
      <c r="BM31" s="247"/>
      <c r="BN31" s="247"/>
      <c r="BO31" s="247"/>
      <c r="BP31" s="247"/>
      <c r="BQ31" s="247"/>
      <c r="BR31" s="247"/>
      <c r="BS31" s="247"/>
      <c r="BT31" s="247"/>
      <c r="BU31" s="247"/>
      <c r="BV31" s="247"/>
      <c r="BW31" s="247"/>
      <c r="BX31" s="247"/>
      <c r="BY31" s="247"/>
      <c r="BZ31" s="247"/>
      <c r="CA31" s="247"/>
      <c r="CB31" s="247"/>
      <c r="CC31" s="247"/>
      <c r="CD31" s="247"/>
      <c r="CE31" s="247"/>
      <c r="CF31" s="247"/>
      <c r="CG31" s="247"/>
    </row>
    <row r="32" spans="1:85">
      <c r="A32" s="99" t="s">
        <v>1216</v>
      </c>
      <c r="B32" s="244" t="s">
        <v>1250</v>
      </c>
      <c r="C32" s="13" t="s">
        <v>1229</v>
      </c>
      <c r="D32" s="48">
        <v>0.4236111111111111</v>
      </c>
      <c r="E32" s="23" t="s">
        <v>183</v>
      </c>
      <c r="F32" s="245"/>
      <c r="G32" s="246"/>
      <c r="H32" s="38">
        <v>9.1999999999999993</v>
      </c>
      <c r="I32" s="247"/>
      <c r="J32" s="247"/>
      <c r="K32" s="35" t="s">
        <v>1219</v>
      </c>
      <c r="L32" s="35" t="s">
        <v>133</v>
      </c>
      <c r="M32" s="35">
        <v>37</v>
      </c>
      <c r="N32" s="247"/>
      <c r="O32" s="38" t="s">
        <v>135</v>
      </c>
      <c r="P32" s="246"/>
      <c r="Q32" s="246"/>
      <c r="R32" s="247"/>
      <c r="S32" s="246"/>
      <c r="T32" s="247"/>
      <c r="U32" s="247"/>
      <c r="V32" s="247"/>
      <c r="W32" s="247"/>
      <c r="X32" s="247"/>
      <c r="Y32" s="67">
        <v>7.7</v>
      </c>
      <c r="Z32" s="67">
        <v>4.4000000000000004</v>
      </c>
      <c r="AA32" s="67">
        <v>4.5999999999999996</v>
      </c>
      <c r="AB32" s="78">
        <v>11</v>
      </c>
      <c r="AC32" s="38">
        <v>9.6</v>
      </c>
      <c r="AD32" s="245"/>
      <c r="AE32" s="249"/>
      <c r="AF32" s="245"/>
      <c r="AG32" s="245"/>
      <c r="AH32" s="247"/>
      <c r="AI32" s="247"/>
      <c r="AJ32" s="247"/>
      <c r="AK32" s="247"/>
      <c r="AL32" s="249"/>
      <c r="AM32" s="247"/>
      <c r="AN32" s="247"/>
      <c r="AO32" s="247"/>
      <c r="AP32" s="247"/>
      <c r="AQ32" s="247"/>
      <c r="AR32" s="247"/>
      <c r="AS32" s="249"/>
      <c r="AT32" s="247"/>
      <c r="AU32" s="247"/>
      <c r="AV32" s="247"/>
      <c r="AW32" s="247"/>
      <c r="AX32" s="247"/>
      <c r="AY32" s="247"/>
      <c r="AZ32" s="247"/>
      <c r="BA32" s="246"/>
      <c r="BB32" s="245"/>
      <c r="BC32" s="247"/>
      <c r="BD32" s="247"/>
      <c r="BE32" s="249"/>
      <c r="BF32" s="245"/>
      <c r="BG32" s="250"/>
      <c r="BH32" s="250"/>
      <c r="BI32" s="246"/>
      <c r="BJ32" s="247"/>
      <c r="BK32" s="247"/>
      <c r="BL32" s="247"/>
      <c r="BM32" s="247"/>
      <c r="BN32" s="247"/>
      <c r="BO32" s="247"/>
      <c r="BP32" s="247"/>
      <c r="BQ32" s="247"/>
      <c r="BR32" s="247"/>
      <c r="BS32" s="247"/>
      <c r="BT32" s="247"/>
      <c r="BU32" s="247"/>
      <c r="BV32" s="247"/>
      <c r="BW32" s="247"/>
      <c r="BX32" s="247"/>
      <c r="BY32" s="247"/>
      <c r="BZ32" s="247"/>
      <c r="CA32" s="247"/>
      <c r="CB32" s="247"/>
      <c r="CC32" s="247"/>
      <c r="CD32" s="247"/>
      <c r="CE32" s="247"/>
      <c r="CF32" s="247"/>
      <c r="CG32" s="247"/>
    </row>
    <row r="33" spans="1:85">
      <c r="A33" s="99" t="s">
        <v>1216</v>
      </c>
      <c r="B33" s="244" t="s">
        <v>1255</v>
      </c>
      <c r="C33" s="13" t="s">
        <v>1251</v>
      </c>
      <c r="D33" s="252" t="s">
        <v>1256</v>
      </c>
      <c r="E33" s="23" t="s">
        <v>157</v>
      </c>
      <c r="F33" s="245"/>
      <c r="G33" s="246"/>
      <c r="H33" s="38">
        <v>19.100000000000001</v>
      </c>
      <c r="I33" s="247"/>
      <c r="J33" s="247"/>
      <c r="K33" s="35" t="s">
        <v>1027</v>
      </c>
      <c r="L33" s="35" t="s">
        <v>133</v>
      </c>
      <c r="M33" s="35">
        <v>33</v>
      </c>
      <c r="N33" s="247"/>
      <c r="O33" s="38" t="s">
        <v>135</v>
      </c>
      <c r="P33" s="246"/>
      <c r="Q33" s="246"/>
      <c r="R33" s="247"/>
      <c r="S33" s="246"/>
      <c r="T33" s="247"/>
      <c r="U33" s="247"/>
      <c r="V33" s="247"/>
      <c r="W33" s="247"/>
      <c r="X33" s="247"/>
      <c r="Y33" s="67">
        <v>7</v>
      </c>
      <c r="Z33" s="67">
        <v>1</v>
      </c>
      <c r="AA33" s="67">
        <v>5.6</v>
      </c>
      <c r="AB33" s="78">
        <v>21</v>
      </c>
      <c r="AC33" s="38">
        <v>6.4</v>
      </c>
      <c r="AD33" s="245"/>
      <c r="AE33" s="249"/>
      <c r="AF33" s="245"/>
      <c r="AG33" s="245"/>
      <c r="AH33" s="247"/>
      <c r="AI33" s="247"/>
      <c r="AJ33" s="247"/>
      <c r="AK33" s="247"/>
      <c r="AL33" s="249"/>
      <c r="AM33" s="247"/>
      <c r="AN33" s="247"/>
      <c r="AO33" s="247"/>
      <c r="AP33" s="247"/>
      <c r="AQ33" s="247"/>
      <c r="AR33" s="247"/>
      <c r="AS33" s="249"/>
      <c r="AT33" s="247"/>
      <c r="AU33" s="247"/>
      <c r="AV33" s="247"/>
      <c r="AW33" s="247"/>
      <c r="AX33" s="247"/>
      <c r="AY33" s="247"/>
      <c r="AZ33" s="247"/>
      <c r="BA33" s="246"/>
      <c r="BB33" s="245"/>
      <c r="BC33" s="247"/>
      <c r="BD33" s="247"/>
      <c r="BE33" s="249"/>
      <c r="BF33" s="245"/>
      <c r="BG33" s="250"/>
      <c r="BH33" s="250"/>
      <c r="BI33" s="246"/>
      <c r="BJ33" s="247"/>
      <c r="BK33" s="247"/>
      <c r="BL33" s="247"/>
      <c r="BM33" s="247"/>
      <c r="BN33" s="247"/>
      <c r="BO33" s="247"/>
      <c r="BP33" s="247"/>
      <c r="BQ33" s="247"/>
      <c r="BR33" s="247"/>
      <c r="BS33" s="247"/>
      <c r="BT33" s="247"/>
      <c r="BU33" s="247"/>
      <c r="BV33" s="247"/>
      <c r="BW33" s="247"/>
      <c r="BX33" s="247"/>
      <c r="BY33" s="247"/>
      <c r="BZ33" s="247"/>
      <c r="CA33" s="247"/>
      <c r="CB33" s="247"/>
      <c r="CC33" s="247"/>
      <c r="CD33" s="247"/>
      <c r="CE33" s="247"/>
      <c r="CF33" s="247"/>
      <c r="CG33" s="247"/>
    </row>
    <row r="34" spans="1:85">
      <c r="A34" s="99" t="s">
        <v>1216</v>
      </c>
      <c r="B34" s="244" t="s">
        <v>1255</v>
      </c>
      <c r="C34" s="13" t="s">
        <v>1234</v>
      </c>
      <c r="D34" s="252" t="s">
        <v>1257</v>
      </c>
      <c r="E34" s="23" t="s">
        <v>131</v>
      </c>
      <c r="F34" s="245"/>
      <c r="G34" s="246"/>
      <c r="H34" s="38">
        <v>24.4</v>
      </c>
      <c r="I34" s="247"/>
      <c r="J34" s="247"/>
      <c r="K34" s="35" t="s">
        <v>1027</v>
      </c>
      <c r="L34" s="35" t="s">
        <v>133</v>
      </c>
      <c r="M34" s="248" t="s">
        <v>1228</v>
      </c>
      <c r="N34" s="247"/>
      <c r="O34" s="38" t="s">
        <v>135</v>
      </c>
      <c r="P34" s="246"/>
      <c r="Q34" s="246"/>
      <c r="R34" s="247"/>
      <c r="S34" s="246"/>
      <c r="T34" s="247"/>
      <c r="U34" s="247"/>
      <c r="V34" s="247"/>
      <c r="W34" s="247"/>
      <c r="X34" s="247"/>
      <c r="Y34" s="67">
        <v>7.6</v>
      </c>
      <c r="Z34" s="67">
        <v>4</v>
      </c>
      <c r="AA34" s="67">
        <v>7.2</v>
      </c>
      <c r="AB34" s="78">
        <v>4</v>
      </c>
      <c r="AC34" s="38">
        <v>6.1</v>
      </c>
      <c r="AD34" s="245"/>
      <c r="AE34" s="249"/>
      <c r="AF34" s="245"/>
      <c r="AG34" s="245"/>
      <c r="AH34" s="247"/>
      <c r="AI34" s="247"/>
      <c r="AJ34" s="247"/>
      <c r="AK34" s="247"/>
      <c r="AL34" s="249"/>
      <c r="AM34" s="247"/>
      <c r="AN34" s="247"/>
      <c r="AO34" s="247"/>
      <c r="AP34" s="247"/>
      <c r="AQ34" s="247"/>
      <c r="AR34" s="247"/>
      <c r="AS34" s="249"/>
      <c r="AT34" s="247"/>
      <c r="AU34" s="247"/>
      <c r="AV34" s="247"/>
      <c r="AW34" s="247"/>
      <c r="AX34" s="247"/>
      <c r="AY34" s="247"/>
      <c r="AZ34" s="247"/>
      <c r="BA34" s="246"/>
      <c r="BB34" s="245"/>
      <c r="BC34" s="247"/>
      <c r="BD34" s="247"/>
      <c r="BE34" s="249"/>
      <c r="BF34" s="245"/>
      <c r="BG34" s="250"/>
      <c r="BH34" s="250"/>
      <c r="BI34" s="246"/>
      <c r="BJ34" s="247"/>
      <c r="BK34" s="247"/>
      <c r="BL34" s="247"/>
      <c r="BM34" s="247"/>
      <c r="BN34" s="247"/>
      <c r="BO34" s="247"/>
      <c r="BP34" s="247"/>
      <c r="BQ34" s="247"/>
      <c r="BR34" s="247"/>
      <c r="BS34" s="247"/>
      <c r="BT34" s="247"/>
      <c r="BU34" s="247"/>
      <c r="BV34" s="247"/>
      <c r="BW34" s="247"/>
      <c r="BX34" s="247"/>
      <c r="BY34" s="247"/>
      <c r="BZ34" s="247"/>
      <c r="CA34" s="247"/>
      <c r="CB34" s="247"/>
      <c r="CC34" s="247"/>
      <c r="CD34" s="247"/>
      <c r="CE34" s="247"/>
      <c r="CF34" s="247"/>
      <c r="CG34" s="247"/>
    </row>
    <row r="35" spans="1:85">
      <c r="A35" s="99" t="s">
        <v>1216</v>
      </c>
      <c r="B35" s="244" t="s">
        <v>1255</v>
      </c>
      <c r="C35" s="13" t="s">
        <v>1242</v>
      </c>
      <c r="D35" s="252" t="s">
        <v>1258</v>
      </c>
      <c r="E35" s="23" t="s">
        <v>157</v>
      </c>
      <c r="F35" s="245"/>
      <c r="G35" s="246"/>
      <c r="H35" s="38">
        <v>25.5</v>
      </c>
      <c r="I35" s="247"/>
      <c r="J35" s="247"/>
      <c r="K35" s="35" t="s">
        <v>1027</v>
      </c>
      <c r="L35" s="35" t="s">
        <v>133</v>
      </c>
      <c r="M35" s="248" t="s">
        <v>1228</v>
      </c>
      <c r="N35" s="247"/>
      <c r="O35" s="38" t="s">
        <v>135</v>
      </c>
      <c r="P35" s="246"/>
      <c r="Q35" s="246"/>
      <c r="R35" s="247"/>
      <c r="S35" s="246"/>
      <c r="T35" s="247"/>
      <c r="U35" s="247"/>
      <c r="V35" s="247"/>
      <c r="W35" s="247"/>
      <c r="X35" s="247"/>
      <c r="Y35" s="67">
        <v>7.6</v>
      </c>
      <c r="Z35" s="67">
        <v>1.2</v>
      </c>
      <c r="AA35" s="66">
        <v>17</v>
      </c>
      <c r="AB35" s="78">
        <v>3</v>
      </c>
      <c r="AC35" s="38">
        <v>7.3</v>
      </c>
      <c r="AD35" s="245"/>
      <c r="AE35" s="249"/>
      <c r="AF35" s="245"/>
      <c r="AG35" s="245"/>
      <c r="AH35" s="247"/>
      <c r="AI35" s="247"/>
      <c r="AJ35" s="247"/>
      <c r="AK35" s="247"/>
      <c r="AL35" s="249"/>
      <c r="AM35" s="247"/>
      <c r="AN35" s="247"/>
      <c r="AO35" s="247"/>
      <c r="AP35" s="247"/>
      <c r="AQ35" s="247"/>
      <c r="AR35" s="247"/>
      <c r="AS35" s="249"/>
      <c r="AT35" s="247"/>
      <c r="AU35" s="247"/>
      <c r="AV35" s="247"/>
      <c r="AW35" s="247"/>
      <c r="AX35" s="247"/>
      <c r="AY35" s="247"/>
      <c r="AZ35" s="247"/>
      <c r="BA35" s="246"/>
      <c r="BB35" s="245"/>
      <c r="BC35" s="247"/>
      <c r="BD35" s="247"/>
      <c r="BE35" s="249"/>
      <c r="BF35" s="245"/>
      <c r="BG35" s="250"/>
      <c r="BH35" s="250"/>
      <c r="BI35" s="246"/>
      <c r="BJ35" s="247"/>
      <c r="BK35" s="247"/>
      <c r="BL35" s="247"/>
      <c r="BM35" s="247"/>
      <c r="BN35" s="247"/>
      <c r="BO35" s="247"/>
      <c r="BP35" s="247"/>
      <c r="BQ35" s="247"/>
      <c r="BR35" s="247"/>
      <c r="BS35" s="247"/>
      <c r="BT35" s="247"/>
      <c r="BU35" s="247"/>
      <c r="BV35" s="247"/>
      <c r="BW35" s="247"/>
      <c r="BX35" s="247"/>
      <c r="BY35" s="247"/>
      <c r="BZ35" s="247"/>
      <c r="CA35" s="247"/>
      <c r="CB35" s="247"/>
      <c r="CC35" s="247"/>
      <c r="CD35" s="247"/>
      <c r="CE35" s="247"/>
      <c r="CF35" s="247"/>
      <c r="CG35" s="247"/>
    </row>
    <row r="36" spans="1:85">
      <c r="A36" s="99" t="s">
        <v>1216</v>
      </c>
      <c r="B36" s="244" t="s">
        <v>1255</v>
      </c>
      <c r="C36" s="13" t="s">
        <v>1226</v>
      </c>
      <c r="D36" s="252" t="s">
        <v>1259</v>
      </c>
      <c r="E36" s="23" t="s">
        <v>131</v>
      </c>
      <c r="F36" s="245"/>
      <c r="G36" s="246"/>
      <c r="H36" s="38">
        <v>19.8</v>
      </c>
      <c r="I36" s="247"/>
      <c r="J36" s="247"/>
      <c r="K36" s="35" t="s">
        <v>1219</v>
      </c>
      <c r="L36" s="35" t="s">
        <v>133</v>
      </c>
      <c r="M36" s="248" t="s">
        <v>1228</v>
      </c>
      <c r="N36" s="247"/>
      <c r="O36" s="38" t="s">
        <v>135</v>
      </c>
      <c r="P36" s="246"/>
      <c r="Q36" s="246"/>
      <c r="R36" s="247"/>
      <c r="S36" s="246"/>
      <c r="T36" s="247"/>
      <c r="U36" s="247"/>
      <c r="V36" s="247"/>
      <c r="W36" s="247"/>
      <c r="X36" s="247"/>
      <c r="Y36" s="67">
        <v>6.8</v>
      </c>
      <c r="Z36" s="67">
        <v>4.3</v>
      </c>
      <c r="AA36" s="67">
        <v>10</v>
      </c>
      <c r="AB36" s="78">
        <v>1</v>
      </c>
      <c r="AC36" s="38">
        <v>7.3</v>
      </c>
      <c r="AD36" s="245"/>
      <c r="AE36" s="249"/>
      <c r="AF36" s="245"/>
      <c r="AG36" s="245"/>
      <c r="AH36" s="247"/>
      <c r="AI36" s="247"/>
      <c r="AJ36" s="247"/>
      <c r="AK36" s="247"/>
      <c r="AL36" s="249"/>
      <c r="AM36" s="247"/>
      <c r="AN36" s="247"/>
      <c r="AO36" s="247"/>
      <c r="AP36" s="247"/>
      <c r="AQ36" s="247"/>
      <c r="AR36" s="247"/>
      <c r="AS36" s="249"/>
      <c r="AT36" s="247"/>
      <c r="AU36" s="247"/>
      <c r="AV36" s="247"/>
      <c r="AW36" s="247"/>
      <c r="AX36" s="247"/>
      <c r="AY36" s="247"/>
      <c r="AZ36" s="247"/>
      <c r="BA36" s="246"/>
      <c r="BB36" s="245"/>
      <c r="BC36" s="247"/>
      <c r="BD36" s="247"/>
      <c r="BE36" s="249"/>
      <c r="BF36" s="245"/>
      <c r="BG36" s="250"/>
      <c r="BH36" s="250"/>
      <c r="BI36" s="246"/>
      <c r="BJ36" s="247"/>
      <c r="BK36" s="247"/>
      <c r="BL36" s="247"/>
      <c r="BM36" s="247"/>
      <c r="BN36" s="247"/>
      <c r="BO36" s="247"/>
      <c r="BP36" s="247"/>
      <c r="BQ36" s="247"/>
      <c r="BR36" s="247"/>
      <c r="BS36" s="247"/>
      <c r="BT36" s="247"/>
      <c r="BU36" s="247"/>
      <c r="BV36" s="247"/>
      <c r="BW36" s="247"/>
      <c r="BX36" s="247"/>
      <c r="BY36" s="247"/>
      <c r="BZ36" s="247"/>
      <c r="CA36" s="247"/>
      <c r="CB36" s="247"/>
      <c r="CC36" s="247"/>
      <c r="CD36" s="247"/>
      <c r="CE36" s="247"/>
      <c r="CF36" s="247"/>
      <c r="CG36" s="247"/>
    </row>
    <row r="37" spans="1:85">
      <c r="A37" s="99" t="s">
        <v>1216</v>
      </c>
      <c r="B37" s="244" t="s">
        <v>1255</v>
      </c>
      <c r="C37" s="13" t="s">
        <v>1236</v>
      </c>
      <c r="D37" s="252" t="s">
        <v>1260</v>
      </c>
      <c r="E37" s="23" t="s">
        <v>131</v>
      </c>
      <c r="F37" s="245"/>
      <c r="G37" s="246"/>
      <c r="H37" s="38">
        <v>12.4</v>
      </c>
      <c r="I37" s="247"/>
      <c r="J37" s="247"/>
      <c r="K37" s="35" t="s">
        <v>1219</v>
      </c>
      <c r="L37" s="35" t="s">
        <v>133</v>
      </c>
      <c r="M37" s="248" t="s">
        <v>1228</v>
      </c>
      <c r="N37" s="247"/>
      <c r="O37" s="38" t="s">
        <v>135</v>
      </c>
      <c r="P37" s="246"/>
      <c r="Q37" s="246"/>
      <c r="R37" s="247"/>
      <c r="S37" s="246"/>
      <c r="T37" s="247"/>
      <c r="U37" s="247"/>
      <c r="V37" s="247"/>
      <c r="W37" s="247"/>
      <c r="X37" s="247"/>
      <c r="Y37" s="67">
        <v>7</v>
      </c>
      <c r="Z37" s="67">
        <v>3.1</v>
      </c>
      <c r="AA37" s="67">
        <v>5.8</v>
      </c>
      <c r="AB37" s="78">
        <v>1</v>
      </c>
      <c r="AC37" s="38">
        <v>6.4</v>
      </c>
      <c r="AD37" s="245"/>
      <c r="AE37" s="249"/>
      <c r="AF37" s="245"/>
      <c r="AG37" s="245"/>
      <c r="AH37" s="247"/>
      <c r="AI37" s="247"/>
      <c r="AJ37" s="247"/>
      <c r="AK37" s="247"/>
      <c r="AL37" s="249"/>
      <c r="AM37" s="247"/>
      <c r="AN37" s="247"/>
      <c r="AO37" s="247"/>
      <c r="AP37" s="247"/>
      <c r="AQ37" s="247"/>
      <c r="AR37" s="247"/>
      <c r="AS37" s="249"/>
      <c r="AT37" s="247"/>
      <c r="AU37" s="247"/>
      <c r="AV37" s="247"/>
      <c r="AW37" s="247"/>
      <c r="AX37" s="247"/>
      <c r="AY37" s="247"/>
      <c r="AZ37" s="247"/>
      <c r="BA37" s="246"/>
      <c r="BB37" s="245"/>
      <c r="BC37" s="247"/>
      <c r="BD37" s="247"/>
      <c r="BE37" s="249"/>
      <c r="BF37" s="245"/>
      <c r="BG37" s="250"/>
      <c r="BH37" s="250"/>
      <c r="BI37" s="246"/>
      <c r="BJ37" s="247"/>
      <c r="BK37" s="247"/>
      <c r="BL37" s="247"/>
      <c r="BM37" s="247"/>
      <c r="BN37" s="247"/>
      <c r="BO37" s="247"/>
      <c r="BP37" s="247"/>
      <c r="BQ37" s="247"/>
      <c r="BR37" s="247"/>
      <c r="BS37" s="247"/>
      <c r="BT37" s="247"/>
      <c r="BU37" s="247"/>
      <c r="BV37" s="247"/>
      <c r="BW37" s="247"/>
      <c r="BX37" s="247"/>
      <c r="BY37" s="247"/>
      <c r="BZ37" s="247"/>
      <c r="CA37" s="247"/>
      <c r="CB37" s="247"/>
      <c r="CC37" s="247"/>
      <c r="CD37" s="247"/>
      <c r="CE37" s="247"/>
      <c r="CF37" s="247"/>
      <c r="CG37" s="247"/>
    </row>
    <row r="38" spans="1:85">
      <c r="A38" s="99" t="s">
        <v>1216</v>
      </c>
      <c r="B38" s="244" t="s">
        <v>1255</v>
      </c>
      <c r="C38" s="13" t="s">
        <v>1229</v>
      </c>
      <c r="D38" s="252" t="s">
        <v>1258</v>
      </c>
      <c r="E38" s="23" t="s">
        <v>183</v>
      </c>
      <c r="F38" s="245"/>
      <c r="G38" s="246"/>
      <c r="H38" s="38">
        <v>11.9</v>
      </c>
      <c r="I38" s="247"/>
      <c r="J38" s="247"/>
      <c r="K38" s="35" t="s">
        <v>1219</v>
      </c>
      <c r="L38" s="35" t="s">
        <v>133</v>
      </c>
      <c r="M38" s="251" t="s">
        <v>1230</v>
      </c>
      <c r="N38" s="247"/>
      <c r="O38" s="38" t="s">
        <v>135</v>
      </c>
      <c r="P38" s="246"/>
      <c r="Q38" s="246"/>
      <c r="R38" s="247"/>
      <c r="S38" s="246"/>
      <c r="T38" s="247"/>
      <c r="U38" s="247"/>
      <c r="V38" s="247"/>
      <c r="W38" s="247"/>
      <c r="X38" s="247"/>
      <c r="Y38" s="67">
        <v>7.5</v>
      </c>
      <c r="Z38" s="67">
        <v>1.4</v>
      </c>
      <c r="AA38" s="67">
        <v>4.4000000000000004</v>
      </c>
      <c r="AB38" s="78">
        <v>1</v>
      </c>
      <c r="AC38" s="38">
        <v>7</v>
      </c>
      <c r="AD38" s="245"/>
      <c r="AE38" s="249"/>
      <c r="AF38" s="245"/>
      <c r="AG38" s="245"/>
      <c r="AH38" s="247"/>
      <c r="AI38" s="247"/>
      <c r="AJ38" s="247"/>
      <c r="AK38" s="247"/>
      <c r="AL38" s="249"/>
      <c r="AM38" s="247"/>
      <c r="AN38" s="247"/>
      <c r="AO38" s="247"/>
      <c r="AP38" s="247"/>
      <c r="AQ38" s="247"/>
      <c r="AR38" s="247"/>
      <c r="AS38" s="249"/>
      <c r="AT38" s="247"/>
      <c r="AU38" s="247"/>
      <c r="AV38" s="247"/>
      <c r="AW38" s="247"/>
      <c r="AX38" s="247"/>
      <c r="AY38" s="247"/>
      <c r="AZ38" s="247"/>
      <c r="BA38" s="246"/>
      <c r="BB38" s="245"/>
      <c r="BC38" s="247"/>
      <c r="BD38" s="247"/>
      <c r="BE38" s="249"/>
      <c r="BF38" s="245"/>
      <c r="BG38" s="250"/>
      <c r="BH38" s="250"/>
      <c r="BI38" s="246"/>
      <c r="BJ38" s="247"/>
      <c r="BK38" s="247"/>
      <c r="BL38" s="247"/>
      <c r="BM38" s="247"/>
      <c r="BN38" s="247"/>
      <c r="BO38" s="247"/>
      <c r="BP38" s="247"/>
      <c r="BQ38" s="247"/>
      <c r="BR38" s="247"/>
      <c r="BS38" s="247"/>
      <c r="BT38" s="247"/>
      <c r="BU38" s="247"/>
      <c r="BV38" s="247"/>
      <c r="BW38" s="247"/>
      <c r="BX38" s="247"/>
      <c r="BY38" s="247"/>
      <c r="BZ38" s="247"/>
      <c r="CA38" s="247"/>
      <c r="CB38" s="247"/>
      <c r="CC38" s="247"/>
      <c r="CD38" s="247"/>
      <c r="CE38" s="247"/>
      <c r="CF38" s="247"/>
      <c r="CG38" s="247"/>
    </row>
    <row r="39" spans="1:85">
      <c r="A39" s="99" t="s">
        <v>1216</v>
      </c>
      <c r="B39" s="244" t="s">
        <v>1261</v>
      </c>
      <c r="C39" s="13" t="s">
        <v>1251</v>
      </c>
      <c r="D39" s="252" t="s">
        <v>1262</v>
      </c>
      <c r="E39" s="23" t="s">
        <v>157</v>
      </c>
      <c r="F39" s="245"/>
      <c r="G39" s="246"/>
      <c r="H39" s="38">
        <v>19.100000000000001</v>
      </c>
      <c r="I39" s="247"/>
      <c r="J39" s="247"/>
      <c r="K39" s="35" t="s">
        <v>1219</v>
      </c>
      <c r="L39" s="35" t="s">
        <v>133</v>
      </c>
      <c r="M39" s="35">
        <v>45</v>
      </c>
      <c r="N39" s="247"/>
      <c r="O39" s="38" t="s">
        <v>135</v>
      </c>
      <c r="P39" s="246"/>
      <c r="Q39" s="246"/>
      <c r="R39" s="247"/>
      <c r="S39" s="246"/>
      <c r="T39" s="247"/>
      <c r="U39" s="247"/>
      <c r="V39" s="247"/>
      <c r="W39" s="247"/>
      <c r="X39" s="247"/>
      <c r="Y39" s="67">
        <v>7</v>
      </c>
      <c r="Z39" s="67">
        <v>3.4</v>
      </c>
      <c r="AA39" s="67">
        <v>1.6</v>
      </c>
      <c r="AB39" s="78">
        <v>1</v>
      </c>
      <c r="AC39" s="38">
        <v>6.2</v>
      </c>
      <c r="AD39" s="245"/>
      <c r="AE39" s="249"/>
      <c r="AF39" s="245"/>
      <c r="AG39" s="245"/>
      <c r="AH39" s="247"/>
      <c r="AI39" s="247"/>
      <c r="AJ39" s="247"/>
      <c r="AK39" s="247"/>
      <c r="AL39" s="249"/>
      <c r="AM39" s="247"/>
      <c r="AN39" s="247"/>
      <c r="AO39" s="247"/>
      <c r="AP39" s="247"/>
      <c r="AQ39" s="247"/>
      <c r="AR39" s="247"/>
      <c r="AS39" s="249"/>
      <c r="AT39" s="247"/>
      <c r="AU39" s="247"/>
      <c r="AV39" s="247"/>
      <c r="AW39" s="247"/>
      <c r="AX39" s="247"/>
      <c r="AY39" s="247"/>
      <c r="AZ39" s="247"/>
      <c r="BA39" s="246"/>
      <c r="BB39" s="245"/>
      <c r="BC39" s="247"/>
      <c r="BD39" s="247"/>
      <c r="BE39" s="249"/>
      <c r="BF39" s="245"/>
      <c r="BG39" s="250"/>
      <c r="BH39" s="250"/>
      <c r="BI39" s="246"/>
      <c r="BJ39" s="247"/>
      <c r="BK39" s="247"/>
      <c r="BL39" s="247"/>
      <c r="BM39" s="247"/>
      <c r="BN39" s="247"/>
      <c r="BO39" s="247"/>
      <c r="BP39" s="247"/>
      <c r="BQ39" s="247"/>
      <c r="BR39" s="247"/>
      <c r="BS39" s="247"/>
      <c r="BT39" s="247"/>
      <c r="BU39" s="247"/>
      <c r="BV39" s="247"/>
      <c r="BW39" s="247"/>
      <c r="BX39" s="247"/>
      <c r="BY39" s="247"/>
      <c r="BZ39" s="247"/>
      <c r="CA39" s="247"/>
      <c r="CB39" s="247"/>
      <c r="CC39" s="247"/>
      <c r="CD39" s="247"/>
      <c r="CE39" s="247"/>
      <c r="CF39" s="247"/>
      <c r="CG39" s="247"/>
    </row>
    <row r="40" spans="1:85">
      <c r="A40" s="99" t="s">
        <v>1216</v>
      </c>
      <c r="B40" s="244" t="s">
        <v>1261</v>
      </c>
      <c r="C40" s="13" t="s">
        <v>1263</v>
      </c>
      <c r="D40" s="252" t="s">
        <v>1264</v>
      </c>
      <c r="E40" s="23" t="s">
        <v>131</v>
      </c>
      <c r="F40" s="245"/>
      <c r="G40" s="246"/>
      <c r="H40" s="38">
        <v>25.4</v>
      </c>
      <c r="I40" s="247"/>
      <c r="J40" s="247"/>
      <c r="K40" s="35" t="s">
        <v>1219</v>
      </c>
      <c r="L40" s="35" t="s">
        <v>133</v>
      </c>
      <c r="M40" s="248" t="s">
        <v>1220</v>
      </c>
      <c r="N40" s="247"/>
      <c r="O40" s="38" t="s">
        <v>135</v>
      </c>
      <c r="P40" s="246"/>
      <c r="Q40" s="246"/>
      <c r="R40" s="247"/>
      <c r="S40" s="246"/>
      <c r="T40" s="247"/>
      <c r="U40" s="247"/>
      <c r="V40" s="247"/>
      <c r="W40" s="247"/>
      <c r="X40" s="247"/>
      <c r="Y40" s="67">
        <v>7.6</v>
      </c>
      <c r="Z40" s="67">
        <v>3.4</v>
      </c>
      <c r="AA40" s="67">
        <v>2.6</v>
      </c>
      <c r="AB40" s="78">
        <v>7</v>
      </c>
      <c r="AC40" s="38">
        <v>5.4</v>
      </c>
      <c r="AD40" s="245"/>
      <c r="AE40" s="249"/>
      <c r="AF40" s="245"/>
      <c r="AG40" s="245"/>
      <c r="AH40" s="247"/>
      <c r="AI40" s="247"/>
      <c r="AJ40" s="247"/>
      <c r="AK40" s="247"/>
      <c r="AL40" s="249"/>
      <c r="AM40" s="247"/>
      <c r="AN40" s="247"/>
      <c r="AO40" s="247"/>
      <c r="AP40" s="247"/>
      <c r="AQ40" s="247"/>
      <c r="AR40" s="247"/>
      <c r="AS40" s="249"/>
      <c r="AT40" s="247"/>
      <c r="AU40" s="247"/>
      <c r="AV40" s="247"/>
      <c r="AW40" s="247"/>
      <c r="AX40" s="247"/>
      <c r="AY40" s="247"/>
      <c r="AZ40" s="247"/>
      <c r="BA40" s="246"/>
      <c r="BB40" s="245"/>
      <c r="BC40" s="247"/>
      <c r="BD40" s="247"/>
      <c r="BE40" s="249"/>
      <c r="BF40" s="245"/>
      <c r="BG40" s="250"/>
      <c r="BH40" s="250"/>
      <c r="BI40" s="246"/>
      <c r="BJ40" s="247"/>
      <c r="BK40" s="247"/>
      <c r="BL40" s="247"/>
      <c r="BM40" s="247"/>
      <c r="BN40" s="247"/>
      <c r="BO40" s="247"/>
      <c r="BP40" s="247"/>
      <c r="BQ40" s="247"/>
      <c r="BR40" s="247"/>
      <c r="BS40" s="247"/>
      <c r="BT40" s="247"/>
      <c r="BU40" s="247"/>
      <c r="BV40" s="247"/>
      <c r="BW40" s="247"/>
      <c r="BX40" s="247"/>
      <c r="BY40" s="247"/>
      <c r="BZ40" s="247"/>
      <c r="CA40" s="247"/>
      <c r="CB40" s="247"/>
      <c r="CC40" s="247"/>
      <c r="CD40" s="247"/>
      <c r="CE40" s="247"/>
      <c r="CF40" s="247"/>
      <c r="CG40" s="247"/>
    </row>
    <row r="41" spans="1:85">
      <c r="A41" s="99" t="s">
        <v>1216</v>
      </c>
      <c r="B41" s="244" t="s">
        <v>1261</v>
      </c>
      <c r="C41" s="13" t="s">
        <v>1242</v>
      </c>
      <c r="D41" s="252" t="s">
        <v>1265</v>
      </c>
      <c r="E41" s="23" t="s">
        <v>157</v>
      </c>
      <c r="F41" s="245"/>
      <c r="G41" s="246"/>
      <c r="H41" s="38">
        <v>25</v>
      </c>
      <c r="I41" s="247"/>
      <c r="J41" s="247"/>
      <c r="K41" s="35" t="s">
        <v>1219</v>
      </c>
      <c r="L41" s="35" t="s">
        <v>133</v>
      </c>
      <c r="M41" s="248" t="s">
        <v>1220</v>
      </c>
      <c r="N41" s="247"/>
      <c r="O41" s="38" t="s">
        <v>135</v>
      </c>
      <c r="P41" s="246"/>
      <c r="Q41" s="246"/>
      <c r="R41" s="247"/>
      <c r="S41" s="246"/>
      <c r="T41" s="247"/>
      <c r="U41" s="247"/>
      <c r="V41" s="247"/>
      <c r="W41" s="247"/>
      <c r="X41" s="247"/>
      <c r="Y41" s="67">
        <v>7.3</v>
      </c>
      <c r="Z41" s="67">
        <v>2.5</v>
      </c>
      <c r="AA41" s="67">
        <v>3.2</v>
      </c>
      <c r="AB41" s="78">
        <v>4</v>
      </c>
      <c r="AC41" s="38">
        <v>6.7</v>
      </c>
      <c r="AD41" s="245"/>
      <c r="AE41" s="249"/>
      <c r="AF41" s="245"/>
      <c r="AG41" s="245"/>
      <c r="AH41" s="247"/>
      <c r="AI41" s="247"/>
      <c r="AJ41" s="247"/>
      <c r="AK41" s="247"/>
      <c r="AL41" s="249"/>
      <c r="AM41" s="247"/>
      <c r="AN41" s="247"/>
      <c r="AO41" s="247"/>
      <c r="AP41" s="247"/>
      <c r="AQ41" s="247"/>
      <c r="AR41" s="247"/>
      <c r="AS41" s="249"/>
      <c r="AT41" s="247"/>
      <c r="AU41" s="247"/>
      <c r="AV41" s="247"/>
      <c r="AW41" s="247"/>
      <c r="AX41" s="247"/>
      <c r="AY41" s="247"/>
      <c r="AZ41" s="247"/>
      <c r="BA41" s="246"/>
      <c r="BB41" s="245"/>
      <c r="BC41" s="247"/>
      <c r="BD41" s="247"/>
      <c r="BE41" s="249"/>
      <c r="BF41" s="245"/>
      <c r="BG41" s="250"/>
      <c r="BH41" s="250"/>
      <c r="BI41" s="246"/>
      <c r="BJ41" s="247"/>
      <c r="BK41" s="247"/>
      <c r="BL41" s="247"/>
      <c r="BM41" s="247"/>
      <c r="BN41" s="247"/>
      <c r="BO41" s="247"/>
      <c r="BP41" s="247"/>
      <c r="BQ41" s="247"/>
      <c r="BR41" s="247"/>
      <c r="BS41" s="247"/>
      <c r="BT41" s="247"/>
      <c r="BU41" s="247"/>
      <c r="BV41" s="247"/>
      <c r="BW41" s="247"/>
      <c r="BX41" s="247"/>
      <c r="BY41" s="247"/>
      <c r="BZ41" s="247"/>
      <c r="CA41" s="247"/>
      <c r="CB41" s="247"/>
      <c r="CC41" s="247"/>
      <c r="CD41" s="247"/>
      <c r="CE41" s="247"/>
      <c r="CF41" s="247"/>
      <c r="CG41" s="247"/>
    </row>
    <row r="42" spans="1:85">
      <c r="A42" s="99" t="s">
        <v>1216</v>
      </c>
      <c r="B42" s="244" t="s">
        <v>1261</v>
      </c>
      <c r="C42" s="13" t="s">
        <v>1226</v>
      </c>
      <c r="D42" s="252" t="s">
        <v>1266</v>
      </c>
      <c r="E42" s="23" t="s">
        <v>131</v>
      </c>
      <c r="F42" s="245"/>
      <c r="G42" s="246"/>
      <c r="H42" s="38">
        <v>13.5</v>
      </c>
      <c r="I42" s="247"/>
      <c r="J42" s="247"/>
      <c r="K42" s="35" t="s">
        <v>1219</v>
      </c>
      <c r="L42" s="35" t="s">
        <v>133</v>
      </c>
      <c r="M42" s="248" t="s">
        <v>1228</v>
      </c>
      <c r="N42" s="247"/>
      <c r="O42" s="38" t="s">
        <v>135</v>
      </c>
      <c r="P42" s="246"/>
      <c r="Q42" s="246"/>
      <c r="R42" s="247"/>
      <c r="S42" s="246"/>
      <c r="T42" s="247"/>
      <c r="U42" s="247"/>
      <c r="V42" s="247"/>
      <c r="W42" s="247"/>
      <c r="X42" s="247"/>
      <c r="Y42" s="67">
        <v>6.8</v>
      </c>
      <c r="Z42" s="67">
        <v>3.8</v>
      </c>
      <c r="AA42" s="67">
        <v>4.4000000000000004</v>
      </c>
      <c r="AB42" s="111" t="s">
        <v>1225</v>
      </c>
      <c r="AC42" s="38">
        <v>8.4</v>
      </c>
      <c r="AD42" s="245"/>
      <c r="AE42" s="249"/>
      <c r="AF42" s="245"/>
      <c r="AG42" s="245"/>
      <c r="AH42" s="247"/>
      <c r="AI42" s="247"/>
      <c r="AJ42" s="247"/>
      <c r="AK42" s="247"/>
      <c r="AL42" s="249"/>
      <c r="AM42" s="247"/>
      <c r="AN42" s="247"/>
      <c r="AO42" s="247"/>
      <c r="AP42" s="247"/>
      <c r="AQ42" s="247"/>
      <c r="AR42" s="247"/>
      <c r="AS42" s="249"/>
      <c r="AT42" s="247"/>
      <c r="AU42" s="247"/>
      <c r="AV42" s="247"/>
      <c r="AW42" s="247"/>
      <c r="AX42" s="247"/>
      <c r="AY42" s="247"/>
      <c r="AZ42" s="247"/>
      <c r="BA42" s="246"/>
      <c r="BB42" s="245"/>
      <c r="BC42" s="247"/>
      <c r="BD42" s="247"/>
      <c r="BE42" s="249"/>
      <c r="BF42" s="245"/>
      <c r="BG42" s="250"/>
      <c r="BH42" s="250"/>
      <c r="BI42" s="246"/>
      <c r="BJ42" s="247"/>
      <c r="BK42" s="247"/>
      <c r="BL42" s="247"/>
      <c r="BM42" s="247"/>
      <c r="BN42" s="247"/>
      <c r="BO42" s="247"/>
      <c r="BP42" s="247"/>
      <c r="BQ42" s="247"/>
      <c r="BR42" s="247"/>
      <c r="BS42" s="247"/>
      <c r="BT42" s="247"/>
      <c r="BU42" s="247"/>
      <c r="BV42" s="247"/>
      <c r="BW42" s="247"/>
      <c r="BX42" s="247"/>
      <c r="BY42" s="247"/>
      <c r="BZ42" s="247"/>
      <c r="CA42" s="247"/>
      <c r="CB42" s="247"/>
      <c r="CC42" s="247"/>
      <c r="CD42" s="247"/>
      <c r="CE42" s="247"/>
      <c r="CF42" s="247"/>
      <c r="CG42" s="247"/>
    </row>
    <row r="43" spans="1:85">
      <c r="A43" s="99" t="s">
        <v>1216</v>
      </c>
      <c r="B43" s="244" t="s">
        <v>1261</v>
      </c>
      <c r="C43" s="13" t="s">
        <v>1227</v>
      </c>
      <c r="D43" s="252" t="s">
        <v>1267</v>
      </c>
      <c r="E43" s="23" t="s">
        <v>131</v>
      </c>
      <c r="F43" s="245"/>
      <c r="G43" s="246"/>
      <c r="H43" s="38">
        <v>11.4</v>
      </c>
      <c r="I43" s="247"/>
      <c r="J43" s="247"/>
      <c r="K43" s="35" t="s">
        <v>1219</v>
      </c>
      <c r="L43" s="35" t="s">
        <v>133</v>
      </c>
      <c r="M43" s="248" t="s">
        <v>1228</v>
      </c>
      <c r="N43" s="247"/>
      <c r="O43" s="38" t="s">
        <v>135</v>
      </c>
      <c r="P43" s="246"/>
      <c r="Q43" s="246"/>
      <c r="R43" s="247"/>
      <c r="S43" s="246"/>
      <c r="T43" s="247"/>
      <c r="U43" s="247"/>
      <c r="V43" s="247"/>
      <c r="W43" s="247"/>
      <c r="X43" s="247"/>
      <c r="Y43" s="67">
        <v>7.2</v>
      </c>
      <c r="Z43" s="67">
        <v>1.2</v>
      </c>
      <c r="AA43" s="67">
        <v>3.8</v>
      </c>
      <c r="AB43" s="78">
        <v>5</v>
      </c>
      <c r="AC43" s="38">
        <v>8.1</v>
      </c>
      <c r="AD43" s="245"/>
      <c r="AE43" s="249"/>
      <c r="AF43" s="245"/>
      <c r="AG43" s="245"/>
      <c r="AH43" s="247"/>
      <c r="AI43" s="247"/>
      <c r="AJ43" s="247"/>
      <c r="AK43" s="247"/>
      <c r="AL43" s="249"/>
      <c r="AM43" s="247"/>
      <c r="AN43" s="247"/>
      <c r="AO43" s="247"/>
      <c r="AP43" s="247"/>
      <c r="AQ43" s="247"/>
      <c r="AR43" s="247"/>
      <c r="AS43" s="249"/>
      <c r="AT43" s="247"/>
      <c r="AU43" s="247"/>
      <c r="AV43" s="247"/>
      <c r="AW43" s="247"/>
      <c r="AX43" s="247"/>
      <c r="AY43" s="247"/>
      <c r="AZ43" s="247"/>
      <c r="BA43" s="246"/>
      <c r="BB43" s="245"/>
      <c r="BC43" s="247"/>
      <c r="BD43" s="247"/>
      <c r="BE43" s="249"/>
      <c r="BF43" s="245"/>
      <c r="BG43" s="250"/>
      <c r="BH43" s="250"/>
      <c r="BI43" s="246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7"/>
      <c r="BW43" s="247"/>
      <c r="BX43" s="247"/>
      <c r="BY43" s="247"/>
      <c r="BZ43" s="247"/>
      <c r="CA43" s="247"/>
      <c r="CB43" s="247"/>
      <c r="CC43" s="247"/>
      <c r="CD43" s="247"/>
      <c r="CE43" s="247"/>
      <c r="CF43" s="247"/>
      <c r="CG43" s="247"/>
    </row>
    <row r="44" spans="1:85">
      <c r="A44" s="99" t="s">
        <v>1216</v>
      </c>
      <c r="B44" s="244" t="s">
        <v>1261</v>
      </c>
      <c r="C44" s="13" t="s">
        <v>1229</v>
      </c>
      <c r="D44" s="252" t="s">
        <v>1268</v>
      </c>
      <c r="E44" s="23" t="s">
        <v>183</v>
      </c>
      <c r="F44" s="245"/>
      <c r="G44" s="246"/>
      <c r="H44" s="38">
        <v>11.9</v>
      </c>
      <c r="I44" s="247"/>
      <c r="J44" s="247"/>
      <c r="K44" s="35" t="s">
        <v>1219</v>
      </c>
      <c r="L44" s="35" t="s">
        <v>133</v>
      </c>
      <c r="M44" s="251" t="s">
        <v>1230</v>
      </c>
      <c r="N44" s="247"/>
      <c r="O44" s="38" t="s">
        <v>135</v>
      </c>
      <c r="P44" s="246"/>
      <c r="Q44" s="246"/>
      <c r="R44" s="247"/>
      <c r="S44" s="246"/>
      <c r="T44" s="247"/>
      <c r="U44" s="247"/>
      <c r="V44" s="247"/>
      <c r="W44" s="247"/>
      <c r="X44" s="247"/>
      <c r="Y44" s="67">
        <v>7.5</v>
      </c>
      <c r="Z44" s="67">
        <v>3.4</v>
      </c>
      <c r="AA44" s="67">
        <v>2.2000000000000002</v>
      </c>
      <c r="AB44" s="78">
        <v>6</v>
      </c>
      <c r="AC44" s="38">
        <v>8.6</v>
      </c>
      <c r="AD44" s="245"/>
      <c r="AE44" s="249"/>
      <c r="AF44" s="245"/>
      <c r="AG44" s="245"/>
      <c r="AH44" s="247"/>
      <c r="AI44" s="247"/>
      <c r="AJ44" s="247"/>
      <c r="AK44" s="247"/>
      <c r="AL44" s="249"/>
      <c r="AM44" s="247"/>
      <c r="AN44" s="247"/>
      <c r="AO44" s="247"/>
      <c r="AP44" s="247"/>
      <c r="AQ44" s="247"/>
      <c r="AR44" s="247"/>
      <c r="AS44" s="249"/>
      <c r="AT44" s="247"/>
      <c r="AU44" s="247"/>
      <c r="AV44" s="247"/>
      <c r="AW44" s="247"/>
      <c r="AX44" s="247"/>
      <c r="AY44" s="247"/>
      <c r="AZ44" s="247"/>
      <c r="BA44" s="246"/>
      <c r="BB44" s="245"/>
      <c r="BC44" s="247"/>
      <c r="BD44" s="247"/>
      <c r="BE44" s="249"/>
      <c r="BF44" s="245"/>
      <c r="BG44" s="250"/>
      <c r="BH44" s="250"/>
      <c r="BI44" s="246"/>
      <c r="BJ44" s="247"/>
      <c r="BK44" s="247"/>
      <c r="BL44" s="247"/>
      <c r="BM44" s="247"/>
      <c r="BN44" s="247"/>
      <c r="BO44" s="247"/>
      <c r="BP44" s="247"/>
      <c r="BQ44" s="247"/>
      <c r="BR44" s="247"/>
      <c r="BS44" s="247"/>
      <c r="BT44" s="247"/>
      <c r="BU44" s="247"/>
      <c r="BV44" s="247"/>
      <c r="BW44" s="247"/>
      <c r="BX44" s="247"/>
      <c r="BY44" s="247"/>
      <c r="BZ44" s="247"/>
      <c r="CA44" s="247"/>
      <c r="CB44" s="247"/>
      <c r="CC44" s="247"/>
      <c r="CD44" s="247"/>
      <c r="CE44" s="247"/>
      <c r="CF44" s="247"/>
      <c r="CG44" s="247"/>
    </row>
    <row r="45" spans="1:85">
      <c r="A45" s="99" t="s">
        <v>1216</v>
      </c>
      <c r="B45" s="244" t="s">
        <v>1269</v>
      </c>
      <c r="C45" s="13" t="s">
        <v>1251</v>
      </c>
      <c r="D45" s="252" t="s">
        <v>1270</v>
      </c>
      <c r="E45" s="23" t="s">
        <v>157</v>
      </c>
      <c r="F45" s="245"/>
      <c r="G45" s="246"/>
      <c r="H45" s="38">
        <v>19.5</v>
      </c>
      <c r="I45" s="247"/>
      <c r="J45" s="247"/>
      <c r="K45" s="35" t="s">
        <v>1027</v>
      </c>
      <c r="L45" s="35" t="s">
        <v>133</v>
      </c>
      <c r="M45" s="35">
        <v>24</v>
      </c>
      <c r="N45" s="247"/>
      <c r="O45" s="38" t="s">
        <v>135</v>
      </c>
      <c r="P45" s="246"/>
      <c r="Q45" s="246"/>
      <c r="R45" s="247"/>
      <c r="S45" s="246"/>
      <c r="T45" s="247"/>
      <c r="U45" s="247"/>
      <c r="V45" s="247"/>
      <c r="W45" s="247"/>
      <c r="X45" s="247"/>
      <c r="Y45" s="67">
        <v>6.7</v>
      </c>
      <c r="Z45" s="67">
        <v>4</v>
      </c>
      <c r="AA45" s="67">
        <v>2.6</v>
      </c>
      <c r="AB45" s="78">
        <v>2</v>
      </c>
      <c r="AC45" s="38">
        <v>6.2</v>
      </c>
      <c r="AD45" s="245"/>
      <c r="AE45" s="249"/>
      <c r="AF45" s="245"/>
      <c r="AG45" s="245"/>
      <c r="AH45" s="247"/>
      <c r="AI45" s="247"/>
      <c r="AJ45" s="247"/>
      <c r="AK45" s="247"/>
      <c r="AL45" s="249"/>
      <c r="AM45" s="247"/>
      <c r="AN45" s="247"/>
      <c r="AO45" s="247"/>
      <c r="AP45" s="247"/>
      <c r="AQ45" s="247"/>
      <c r="AR45" s="247"/>
      <c r="AS45" s="249"/>
      <c r="AT45" s="247"/>
      <c r="AU45" s="247"/>
      <c r="AV45" s="247"/>
      <c r="AW45" s="247"/>
      <c r="AX45" s="247"/>
      <c r="AY45" s="247"/>
      <c r="AZ45" s="247"/>
      <c r="BA45" s="246"/>
      <c r="BB45" s="245"/>
      <c r="BC45" s="247"/>
      <c r="BD45" s="247"/>
      <c r="BE45" s="249"/>
      <c r="BF45" s="245"/>
      <c r="BG45" s="250"/>
      <c r="BH45" s="250"/>
      <c r="BI45" s="246"/>
      <c r="BJ45" s="247"/>
      <c r="BK45" s="247"/>
      <c r="BL45" s="247"/>
      <c r="BM45" s="247"/>
      <c r="BN45" s="247"/>
      <c r="BO45" s="247"/>
      <c r="BP45" s="247"/>
      <c r="BQ45" s="247"/>
      <c r="BR45" s="247"/>
      <c r="BS45" s="247"/>
      <c r="BT45" s="247"/>
      <c r="BU45" s="247"/>
      <c r="BV45" s="247"/>
      <c r="BW45" s="247"/>
      <c r="BX45" s="247"/>
      <c r="BY45" s="247"/>
      <c r="BZ45" s="247"/>
      <c r="CA45" s="247"/>
      <c r="CB45" s="247"/>
      <c r="CC45" s="247"/>
      <c r="CD45" s="247"/>
      <c r="CE45" s="247"/>
      <c r="CF45" s="247"/>
      <c r="CG45" s="247"/>
    </row>
    <row r="46" spans="1:85">
      <c r="A46" s="99" t="s">
        <v>1216</v>
      </c>
      <c r="B46" s="244" t="s">
        <v>1269</v>
      </c>
      <c r="C46" s="13" t="s">
        <v>1234</v>
      </c>
      <c r="D46" s="252" t="s">
        <v>1271</v>
      </c>
      <c r="E46" s="23" t="s">
        <v>131</v>
      </c>
      <c r="F46" s="245"/>
      <c r="G46" s="246"/>
      <c r="H46" s="38">
        <v>26.8</v>
      </c>
      <c r="I46" s="247"/>
      <c r="J46" s="247"/>
      <c r="K46" s="35" t="s">
        <v>1219</v>
      </c>
      <c r="L46" s="35" t="s">
        <v>133</v>
      </c>
      <c r="M46" s="35">
        <v>37</v>
      </c>
      <c r="N46" s="247"/>
      <c r="O46" s="38" t="s">
        <v>135</v>
      </c>
      <c r="P46" s="246"/>
      <c r="Q46" s="246"/>
      <c r="R46" s="247"/>
      <c r="S46" s="246"/>
      <c r="T46" s="247"/>
      <c r="U46" s="247"/>
      <c r="V46" s="247"/>
      <c r="W46" s="247"/>
      <c r="X46" s="247"/>
      <c r="Y46" s="67">
        <v>7.5</v>
      </c>
      <c r="Z46" s="67">
        <v>3.6</v>
      </c>
      <c r="AA46" s="67">
        <v>2.6</v>
      </c>
      <c r="AB46" s="78">
        <v>21</v>
      </c>
      <c r="AC46" s="38">
        <v>4.8</v>
      </c>
      <c r="AD46" s="245"/>
      <c r="AE46" s="249"/>
      <c r="AF46" s="245"/>
      <c r="AG46" s="245"/>
      <c r="AH46" s="247"/>
      <c r="AI46" s="247"/>
      <c r="AJ46" s="247"/>
      <c r="AK46" s="247"/>
      <c r="AL46" s="249"/>
      <c r="AM46" s="247"/>
      <c r="AN46" s="247"/>
      <c r="AO46" s="247"/>
      <c r="AP46" s="247"/>
      <c r="AQ46" s="247"/>
      <c r="AR46" s="247"/>
      <c r="AS46" s="249"/>
      <c r="AT46" s="247"/>
      <c r="AU46" s="247"/>
      <c r="AV46" s="247"/>
      <c r="AW46" s="247"/>
      <c r="AX46" s="247"/>
      <c r="AY46" s="247"/>
      <c r="AZ46" s="247"/>
      <c r="BA46" s="246"/>
      <c r="BB46" s="245"/>
      <c r="BC46" s="247"/>
      <c r="BD46" s="247"/>
      <c r="BE46" s="249"/>
      <c r="BF46" s="245"/>
      <c r="BG46" s="250"/>
      <c r="BH46" s="250"/>
      <c r="BI46" s="246"/>
      <c r="BJ46" s="247"/>
      <c r="BK46" s="247"/>
      <c r="BL46" s="247"/>
      <c r="BM46" s="247"/>
      <c r="BN46" s="247"/>
      <c r="BO46" s="247"/>
      <c r="BP46" s="247"/>
      <c r="BQ46" s="247"/>
      <c r="BR46" s="247"/>
      <c r="BS46" s="247"/>
      <c r="BT46" s="247"/>
      <c r="BU46" s="247"/>
      <c r="BV46" s="247"/>
      <c r="BW46" s="247"/>
      <c r="BX46" s="247"/>
      <c r="BY46" s="247"/>
      <c r="BZ46" s="247"/>
      <c r="CA46" s="247"/>
      <c r="CB46" s="247"/>
      <c r="CC46" s="247"/>
      <c r="CD46" s="247"/>
      <c r="CE46" s="247"/>
      <c r="CF46" s="247"/>
      <c r="CG46" s="247"/>
    </row>
    <row r="47" spans="1:85">
      <c r="A47" s="99" t="s">
        <v>1216</v>
      </c>
      <c r="B47" s="244" t="s">
        <v>1269</v>
      </c>
      <c r="C47" s="13" t="s">
        <v>1247</v>
      </c>
      <c r="D47" s="252" t="s">
        <v>1272</v>
      </c>
      <c r="E47" s="23" t="s">
        <v>157</v>
      </c>
      <c r="F47" s="245"/>
      <c r="G47" s="246"/>
      <c r="H47" s="38">
        <v>26</v>
      </c>
      <c r="I47" s="247"/>
      <c r="J47" s="247"/>
      <c r="K47" s="35" t="s">
        <v>1219</v>
      </c>
      <c r="L47" s="35" t="s">
        <v>133</v>
      </c>
      <c r="M47" s="248" t="s">
        <v>1228</v>
      </c>
      <c r="N47" s="247"/>
      <c r="O47" s="38" t="s">
        <v>135</v>
      </c>
      <c r="P47" s="246"/>
      <c r="Q47" s="246"/>
      <c r="R47" s="247"/>
      <c r="S47" s="246"/>
      <c r="T47" s="247"/>
      <c r="U47" s="247"/>
      <c r="V47" s="247"/>
      <c r="W47" s="247"/>
      <c r="X47" s="247"/>
      <c r="Y47" s="67">
        <v>7.4</v>
      </c>
      <c r="Z47" s="67">
        <v>0.4</v>
      </c>
      <c r="AA47" s="67">
        <v>2.4</v>
      </c>
      <c r="AB47" s="78">
        <v>9</v>
      </c>
      <c r="AC47" s="38">
        <v>6.2</v>
      </c>
      <c r="AD47" s="245"/>
      <c r="AE47" s="249"/>
      <c r="AF47" s="245"/>
      <c r="AG47" s="245"/>
      <c r="AH47" s="247"/>
      <c r="AI47" s="247"/>
      <c r="AJ47" s="247"/>
      <c r="AK47" s="247"/>
      <c r="AL47" s="249"/>
      <c r="AM47" s="247"/>
      <c r="AN47" s="247"/>
      <c r="AO47" s="247"/>
      <c r="AP47" s="247"/>
      <c r="AQ47" s="247"/>
      <c r="AR47" s="247"/>
      <c r="AS47" s="249"/>
      <c r="AT47" s="247"/>
      <c r="AU47" s="247"/>
      <c r="AV47" s="247"/>
      <c r="AW47" s="247"/>
      <c r="AX47" s="247"/>
      <c r="AY47" s="247"/>
      <c r="AZ47" s="247"/>
      <c r="BA47" s="246"/>
      <c r="BB47" s="245"/>
      <c r="BC47" s="247"/>
      <c r="BD47" s="247"/>
      <c r="BE47" s="249"/>
      <c r="BF47" s="245"/>
      <c r="BG47" s="250"/>
      <c r="BH47" s="250"/>
      <c r="BI47" s="246"/>
      <c r="BJ47" s="247"/>
      <c r="BK47" s="247"/>
      <c r="BL47" s="247"/>
      <c r="BM47" s="247"/>
      <c r="BN47" s="247"/>
      <c r="BO47" s="247"/>
      <c r="BP47" s="247"/>
      <c r="BQ47" s="247"/>
      <c r="BR47" s="247"/>
      <c r="BS47" s="247"/>
      <c r="BT47" s="247"/>
      <c r="BU47" s="247"/>
      <c r="BV47" s="247"/>
      <c r="BW47" s="247"/>
      <c r="BX47" s="247"/>
      <c r="BY47" s="247"/>
      <c r="BZ47" s="247"/>
      <c r="CA47" s="247"/>
      <c r="CB47" s="247"/>
      <c r="CC47" s="247"/>
      <c r="CD47" s="247"/>
      <c r="CE47" s="247"/>
      <c r="CF47" s="247"/>
      <c r="CG47" s="247"/>
    </row>
    <row r="48" spans="1:85">
      <c r="A48" s="99" t="s">
        <v>1216</v>
      </c>
      <c r="B48" s="244" t="s">
        <v>1269</v>
      </c>
      <c r="C48" s="13" t="s">
        <v>1273</v>
      </c>
      <c r="D48" s="252" t="s">
        <v>1274</v>
      </c>
      <c r="E48" s="23" t="s">
        <v>131</v>
      </c>
      <c r="F48" s="245"/>
      <c r="G48" s="246"/>
      <c r="H48" s="38">
        <v>12.7</v>
      </c>
      <c r="I48" s="247"/>
      <c r="J48" s="247"/>
      <c r="K48" s="35" t="s">
        <v>1219</v>
      </c>
      <c r="L48" s="35" t="s">
        <v>133</v>
      </c>
      <c r="M48" s="248" t="s">
        <v>1230</v>
      </c>
      <c r="N48" s="247"/>
      <c r="O48" s="38" t="s">
        <v>135</v>
      </c>
      <c r="P48" s="246"/>
      <c r="Q48" s="246"/>
      <c r="R48" s="247"/>
      <c r="S48" s="246"/>
      <c r="T48" s="247"/>
      <c r="U48" s="247"/>
      <c r="V48" s="247"/>
      <c r="W48" s="247"/>
      <c r="X48" s="247"/>
      <c r="Y48" s="67">
        <v>7</v>
      </c>
      <c r="Z48" s="67">
        <v>4.8</v>
      </c>
      <c r="AA48" s="67">
        <v>5.2</v>
      </c>
      <c r="AB48" s="78">
        <v>3</v>
      </c>
      <c r="AC48" s="38">
        <v>7.5</v>
      </c>
      <c r="AD48" s="245"/>
      <c r="AE48" s="249"/>
      <c r="AF48" s="245"/>
      <c r="AG48" s="245"/>
      <c r="AH48" s="247"/>
      <c r="AI48" s="247"/>
      <c r="AJ48" s="247"/>
      <c r="AK48" s="247"/>
      <c r="AL48" s="249"/>
      <c r="AM48" s="247"/>
      <c r="AN48" s="247"/>
      <c r="AO48" s="247"/>
      <c r="AP48" s="247"/>
      <c r="AQ48" s="247"/>
      <c r="AR48" s="247"/>
      <c r="AS48" s="249"/>
      <c r="AT48" s="247"/>
      <c r="AU48" s="247"/>
      <c r="AV48" s="247"/>
      <c r="AW48" s="247"/>
      <c r="AX48" s="247"/>
      <c r="AY48" s="247"/>
      <c r="AZ48" s="247"/>
      <c r="BA48" s="246"/>
      <c r="BB48" s="245"/>
      <c r="BC48" s="247"/>
      <c r="BD48" s="247"/>
      <c r="BE48" s="249"/>
      <c r="BF48" s="245"/>
      <c r="BG48" s="250"/>
      <c r="BH48" s="250"/>
      <c r="BI48" s="246"/>
      <c r="BJ48" s="247"/>
      <c r="BK48" s="247"/>
      <c r="BL48" s="247"/>
      <c r="BM48" s="247"/>
      <c r="BN48" s="247"/>
      <c r="BO48" s="247"/>
      <c r="BP48" s="247"/>
      <c r="BQ48" s="247"/>
      <c r="BR48" s="247"/>
      <c r="BS48" s="247"/>
      <c r="BT48" s="247"/>
      <c r="BU48" s="247"/>
      <c r="BV48" s="247"/>
      <c r="BW48" s="247"/>
      <c r="BX48" s="247"/>
      <c r="BY48" s="247"/>
      <c r="BZ48" s="247"/>
      <c r="CA48" s="247"/>
      <c r="CB48" s="247"/>
      <c r="CC48" s="247"/>
      <c r="CD48" s="247"/>
      <c r="CE48" s="247"/>
      <c r="CF48" s="247"/>
      <c r="CG48" s="247"/>
    </row>
    <row r="49" spans="1:85">
      <c r="A49" s="99" t="s">
        <v>1216</v>
      </c>
      <c r="B49" s="244" t="s">
        <v>1269</v>
      </c>
      <c r="C49" s="13" t="s">
        <v>1227</v>
      </c>
      <c r="D49" s="48">
        <v>0.4284722222222222</v>
      </c>
      <c r="E49" s="23" t="s">
        <v>131</v>
      </c>
      <c r="F49" s="245"/>
      <c r="G49" s="246"/>
      <c r="H49" s="38">
        <v>9.1</v>
      </c>
      <c r="I49" s="247"/>
      <c r="J49" s="247"/>
      <c r="K49" s="35" t="s">
        <v>1219</v>
      </c>
      <c r="L49" s="35" t="s">
        <v>133</v>
      </c>
      <c r="M49" s="248" t="s">
        <v>1228</v>
      </c>
      <c r="N49" s="247"/>
      <c r="O49" s="38" t="s">
        <v>135</v>
      </c>
      <c r="P49" s="246"/>
      <c r="Q49" s="246"/>
      <c r="R49" s="247"/>
      <c r="S49" s="246"/>
      <c r="T49" s="247"/>
      <c r="U49" s="247"/>
      <c r="V49" s="247"/>
      <c r="W49" s="247"/>
      <c r="X49" s="247"/>
      <c r="Y49" s="67">
        <v>7.2</v>
      </c>
      <c r="Z49" s="67">
        <v>0.7</v>
      </c>
      <c r="AA49" s="67">
        <v>3.6</v>
      </c>
      <c r="AB49" s="78">
        <v>5</v>
      </c>
      <c r="AC49" s="38">
        <v>8.1999999999999993</v>
      </c>
      <c r="AD49" s="245"/>
      <c r="AE49" s="249"/>
      <c r="AF49" s="245"/>
      <c r="AG49" s="245"/>
      <c r="AH49" s="247"/>
      <c r="AI49" s="247"/>
      <c r="AJ49" s="247"/>
      <c r="AK49" s="247"/>
      <c r="AL49" s="249"/>
      <c r="AM49" s="247"/>
      <c r="AN49" s="247"/>
      <c r="AO49" s="247"/>
      <c r="AP49" s="247"/>
      <c r="AQ49" s="247"/>
      <c r="AR49" s="247"/>
      <c r="AS49" s="249"/>
      <c r="AT49" s="247"/>
      <c r="AU49" s="247"/>
      <c r="AV49" s="247"/>
      <c r="AW49" s="247"/>
      <c r="AX49" s="247"/>
      <c r="AY49" s="247"/>
      <c r="AZ49" s="247"/>
      <c r="BA49" s="246"/>
      <c r="BB49" s="245"/>
      <c r="BC49" s="247"/>
      <c r="BD49" s="247"/>
      <c r="BE49" s="249"/>
      <c r="BF49" s="245"/>
      <c r="BG49" s="250"/>
      <c r="BH49" s="250"/>
      <c r="BI49" s="246"/>
      <c r="BJ49" s="247"/>
      <c r="BK49" s="247"/>
      <c r="BL49" s="247"/>
      <c r="BM49" s="247"/>
      <c r="BN49" s="247"/>
      <c r="BO49" s="247"/>
      <c r="BP49" s="247"/>
      <c r="BQ49" s="247"/>
      <c r="BR49" s="247"/>
      <c r="BS49" s="247"/>
      <c r="BT49" s="247"/>
      <c r="BU49" s="247"/>
      <c r="BV49" s="247"/>
      <c r="BW49" s="247"/>
      <c r="BX49" s="247"/>
      <c r="BY49" s="247"/>
      <c r="BZ49" s="247"/>
      <c r="CA49" s="247"/>
      <c r="CB49" s="247"/>
      <c r="CC49" s="247"/>
      <c r="CD49" s="247"/>
      <c r="CE49" s="247"/>
      <c r="CF49" s="247"/>
      <c r="CG49" s="247"/>
    </row>
    <row r="50" spans="1:85">
      <c r="A50" s="99" t="s">
        <v>1216</v>
      </c>
      <c r="B50" s="244" t="s">
        <v>1269</v>
      </c>
      <c r="C50" s="13" t="s">
        <v>1229</v>
      </c>
      <c r="D50" s="48">
        <v>0.41736111111111113</v>
      </c>
      <c r="E50" s="23" t="s">
        <v>183</v>
      </c>
      <c r="F50" s="245"/>
      <c r="G50" s="246"/>
      <c r="H50" s="38">
        <v>10.8</v>
      </c>
      <c r="I50" s="247"/>
      <c r="J50" s="247"/>
      <c r="K50" s="35" t="s">
        <v>1027</v>
      </c>
      <c r="L50" s="35" t="s">
        <v>133</v>
      </c>
      <c r="M50" s="35">
        <v>13</v>
      </c>
      <c r="N50" s="247"/>
      <c r="O50" s="38" t="s">
        <v>1275</v>
      </c>
      <c r="P50" s="246"/>
      <c r="Q50" s="246"/>
      <c r="R50" s="247"/>
      <c r="S50" s="246"/>
      <c r="T50" s="247"/>
      <c r="U50" s="247"/>
      <c r="V50" s="247"/>
      <c r="W50" s="247"/>
      <c r="X50" s="247"/>
      <c r="Y50" s="67">
        <v>7.7</v>
      </c>
      <c r="Z50" s="67">
        <v>4.4000000000000004</v>
      </c>
      <c r="AA50" s="67">
        <v>6</v>
      </c>
      <c r="AB50" s="78">
        <v>58</v>
      </c>
      <c r="AC50" s="38">
        <v>9.3000000000000007</v>
      </c>
      <c r="AD50" s="245"/>
      <c r="AE50" s="249"/>
      <c r="AF50" s="245"/>
      <c r="AG50" s="245"/>
      <c r="AH50" s="247"/>
      <c r="AI50" s="247"/>
      <c r="AJ50" s="247"/>
      <c r="AK50" s="247"/>
      <c r="AL50" s="249"/>
      <c r="AM50" s="247"/>
      <c r="AN50" s="247"/>
      <c r="AO50" s="247"/>
      <c r="AP50" s="247"/>
      <c r="AQ50" s="247"/>
      <c r="AR50" s="247"/>
      <c r="AS50" s="249"/>
      <c r="AT50" s="247"/>
      <c r="AU50" s="247"/>
      <c r="AV50" s="247"/>
      <c r="AW50" s="247"/>
      <c r="AX50" s="247"/>
      <c r="AY50" s="247"/>
      <c r="AZ50" s="247"/>
      <c r="BA50" s="246"/>
      <c r="BB50" s="245"/>
      <c r="BC50" s="247"/>
      <c r="BD50" s="247"/>
      <c r="BE50" s="249"/>
      <c r="BF50" s="245"/>
      <c r="BG50" s="250"/>
      <c r="BH50" s="250"/>
      <c r="BI50" s="246"/>
      <c r="BJ50" s="247"/>
      <c r="BK50" s="247"/>
      <c r="BL50" s="247"/>
      <c r="BM50" s="247"/>
      <c r="BN50" s="247"/>
      <c r="BO50" s="247"/>
      <c r="BP50" s="247"/>
      <c r="BQ50" s="247"/>
      <c r="BR50" s="247"/>
      <c r="BS50" s="247"/>
      <c r="BT50" s="247"/>
      <c r="BU50" s="247"/>
      <c r="BV50" s="247"/>
      <c r="BW50" s="247"/>
      <c r="BX50" s="247"/>
      <c r="BY50" s="247"/>
      <c r="BZ50" s="247"/>
      <c r="CA50" s="247"/>
      <c r="CB50" s="247"/>
      <c r="CC50" s="247"/>
      <c r="CD50" s="247"/>
      <c r="CE50" s="247"/>
      <c r="CF50" s="247"/>
      <c r="CG50" s="247"/>
    </row>
    <row r="51" spans="1:85">
      <c r="A51" s="99" t="s">
        <v>1216</v>
      </c>
      <c r="B51" s="244" t="s">
        <v>1276</v>
      </c>
      <c r="C51" s="13" t="s">
        <v>1251</v>
      </c>
      <c r="D51" s="48">
        <v>0.4201388888888889</v>
      </c>
      <c r="E51" s="23" t="s">
        <v>157</v>
      </c>
      <c r="F51" s="245"/>
      <c r="G51" s="246"/>
      <c r="H51" s="38">
        <v>20.7</v>
      </c>
      <c r="I51" s="247"/>
      <c r="J51" s="247"/>
      <c r="K51" s="35" t="s">
        <v>1219</v>
      </c>
      <c r="L51" s="35" t="s">
        <v>133</v>
      </c>
      <c r="M51" s="248" t="s">
        <v>1230</v>
      </c>
      <c r="N51" s="247"/>
      <c r="O51" s="38" t="s">
        <v>135</v>
      </c>
      <c r="P51" s="246"/>
      <c r="Q51" s="246"/>
      <c r="R51" s="247"/>
      <c r="S51" s="246"/>
      <c r="T51" s="247"/>
      <c r="U51" s="247"/>
      <c r="V51" s="247"/>
      <c r="W51" s="247"/>
      <c r="X51" s="247"/>
      <c r="Y51" s="67">
        <v>6.8</v>
      </c>
      <c r="Z51" s="67">
        <v>4.3</v>
      </c>
      <c r="AA51" s="67">
        <v>3.6</v>
      </c>
      <c r="AB51" s="111" t="s">
        <v>1225</v>
      </c>
      <c r="AC51" s="38">
        <v>7.6</v>
      </c>
      <c r="AD51" s="245"/>
      <c r="AE51" s="249"/>
      <c r="AF51" s="245"/>
      <c r="AG51" s="245"/>
      <c r="AH51" s="247"/>
      <c r="AI51" s="247"/>
      <c r="AJ51" s="247"/>
      <c r="AK51" s="247"/>
      <c r="AL51" s="249"/>
      <c r="AM51" s="247"/>
      <c r="AN51" s="247"/>
      <c r="AO51" s="247"/>
      <c r="AP51" s="247"/>
      <c r="AQ51" s="247"/>
      <c r="AR51" s="247"/>
      <c r="AS51" s="249"/>
      <c r="AT51" s="247"/>
      <c r="AU51" s="247"/>
      <c r="AV51" s="247"/>
      <c r="AW51" s="247"/>
      <c r="AX51" s="247"/>
      <c r="AY51" s="247"/>
      <c r="AZ51" s="247"/>
      <c r="BA51" s="246"/>
      <c r="BB51" s="245"/>
      <c r="BC51" s="247"/>
      <c r="BD51" s="247"/>
      <c r="BE51" s="249"/>
      <c r="BF51" s="245"/>
      <c r="BG51" s="250"/>
      <c r="BH51" s="250"/>
      <c r="BI51" s="246"/>
      <c r="BJ51" s="247"/>
      <c r="BK51" s="247"/>
      <c r="BL51" s="247"/>
      <c r="BM51" s="247"/>
      <c r="BN51" s="247"/>
      <c r="BO51" s="247"/>
      <c r="BP51" s="247"/>
      <c r="BQ51" s="247"/>
      <c r="BR51" s="247"/>
      <c r="BS51" s="247"/>
      <c r="BT51" s="247"/>
      <c r="BU51" s="247"/>
      <c r="BV51" s="247"/>
      <c r="BW51" s="247"/>
      <c r="BX51" s="247"/>
      <c r="BY51" s="247"/>
      <c r="BZ51" s="247"/>
      <c r="CA51" s="247"/>
      <c r="CB51" s="247"/>
      <c r="CC51" s="247"/>
      <c r="CD51" s="247"/>
      <c r="CE51" s="247"/>
      <c r="CF51" s="247"/>
      <c r="CG51" s="247"/>
    </row>
    <row r="52" spans="1:85">
      <c r="A52" s="99" t="s">
        <v>1216</v>
      </c>
      <c r="B52" s="244" t="s">
        <v>1276</v>
      </c>
      <c r="C52" s="13" t="s">
        <v>1234</v>
      </c>
      <c r="D52" s="48">
        <v>0.42708333333333331</v>
      </c>
      <c r="E52" s="23" t="s">
        <v>131</v>
      </c>
      <c r="F52" s="245"/>
      <c r="G52" s="246"/>
      <c r="H52" s="38">
        <v>27.5</v>
      </c>
      <c r="I52" s="247"/>
      <c r="J52" s="247"/>
      <c r="K52" s="35" t="s">
        <v>1027</v>
      </c>
      <c r="L52" s="35" t="s">
        <v>133</v>
      </c>
      <c r="M52" s="35">
        <v>23</v>
      </c>
      <c r="N52" s="247"/>
      <c r="O52" s="38" t="s">
        <v>135</v>
      </c>
      <c r="P52" s="246"/>
      <c r="Q52" s="246"/>
      <c r="R52" s="247"/>
      <c r="S52" s="246"/>
      <c r="T52" s="247"/>
      <c r="U52" s="247"/>
      <c r="V52" s="247"/>
      <c r="W52" s="247"/>
      <c r="X52" s="247"/>
      <c r="Y52" s="67">
        <v>7.6</v>
      </c>
      <c r="Z52" s="67">
        <v>2.7</v>
      </c>
      <c r="AA52" s="67">
        <v>3.6</v>
      </c>
      <c r="AB52" s="111" t="s">
        <v>1223</v>
      </c>
      <c r="AC52" s="38">
        <v>7.7</v>
      </c>
      <c r="AD52" s="245"/>
      <c r="AE52" s="249"/>
      <c r="AF52" s="245"/>
      <c r="AG52" s="245"/>
      <c r="AH52" s="247"/>
      <c r="AI52" s="247"/>
      <c r="AJ52" s="247"/>
      <c r="AK52" s="247"/>
      <c r="AL52" s="249"/>
      <c r="AM52" s="247"/>
      <c r="AN52" s="247"/>
      <c r="AO52" s="247"/>
      <c r="AP52" s="247"/>
      <c r="AQ52" s="247"/>
      <c r="AR52" s="247"/>
      <c r="AS52" s="249"/>
      <c r="AT52" s="247"/>
      <c r="AU52" s="247"/>
      <c r="AV52" s="247"/>
      <c r="AW52" s="247"/>
      <c r="AX52" s="247"/>
      <c r="AY52" s="247"/>
      <c r="AZ52" s="247"/>
      <c r="BA52" s="246"/>
      <c r="BB52" s="245"/>
      <c r="BC52" s="247"/>
      <c r="BD52" s="247"/>
      <c r="BE52" s="249"/>
      <c r="BF52" s="245"/>
      <c r="BG52" s="250"/>
      <c r="BH52" s="250"/>
      <c r="BI52" s="246"/>
      <c r="BJ52" s="247"/>
      <c r="BK52" s="247"/>
      <c r="BL52" s="247"/>
      <c r="BM52" s="247"/>
      <c r="BN52" s="247"/>
      <c r="BO52" s="247"/>
      <c r="BP52" s="247"/>
      <c r="BQ52" s="247"/>
      <c r="BR52" s="247"/>
      <c r="BS52" s="247"/>
      <c r="BT52" s="247"/>
      <c r="BU52" s="247"/>
      <c r="BV52" s="247"/>
      <c r="BW52" s="247"/>
      <c r="BX52" s="247"/>
      <c r="BY52" s="247"/>
      <c r="BZ52" s="247"/>
      <c r="CA52" s="247"/>
      <c r="CB52" s="247"/>
      <c r="CC52" s="247"/>
      <c r="CD52" s="247"/>
      <c r="CE52" s="247"/>
      <c r="CF52" s="247"/>
      <c r="CG52" s="247"/>
    </row>
    <row r="53" spans="1:85">
      <c r="A53" s="99" t="s">
        <v>1216</v>
      </c>
      <c r="B53" s="244" t="s">
        <v>1276</v>
      </c>
      <c r="C53" s="13" t="s">
        <v>1242</v>
      </c>
      <c r="D53" s="48">
        <v>0.44027777777777777</v>
      </c>
      <c r="E53" s="23" t="s">
        <v>157</v>
      </c>
      <c r="F53" s="245"/>
      <c r="G53" s="246"/>
      <c r="H53" s="38">
        <v>24.1</v>
      </c>
      <c r="I53" s="247"/>
      <c r="J53" s="247"/>
      <c r="K53" s="35" t="s">
        <v>1219</v>
      </c>
      <c r="L53" s="35" t="s">
        <v>133</v>
      </c>
      <c r="M53" s="248" t="s">
        <v>1228</v>
      </c>
      <c r="N53" s="247"/>
      <c r="O53" s="38" t="s">
        <v>135</v>
      </c>
      <c r="P53" s="246"/>
      <c r="Q53" s="246"/>
      <c r="R53" s="247"/>
      <c r="S53" s="246"/>
      <c r="T53" s="247"/>
      <c r="U53" s="247"/>
      <c r="V53" s="247"/>
      <c r="W53" s="247"/>
      <c r="X53" s="247"/>
      <c r="Y53" s="67">
        <v>7.4</v>
      </c>
      <c r="Z53" s="67">
        <v>2.6</v>
      </c>
      <c r="AA53" s="67">
        <v>2</v>
      </c>
      <c r="AB53" s="111" t="s">
        <v>1225</v>
      </c>
      <c r="AC53" s="38">
        <v>6.9</v>
      </c>
      <c r="AD53" s="245"/>
      <c r="AE53" s="249"/>
      <c r="AF53" s="245"/>
      <c r="AG53" s="245"/>
      <c r="AH53" s="247"/>
      <c r="AI53" s="247"/>
      <c r="AJ53" s="247"/>
      <c r="AK53" s="247"/>
      <c r="AL53" s="249"/>
      <c r="AM53" s="247"/>
      <c r="AN53" s="247"/>
      <c r="AO53" s="247"/>
      <c r="AP53" s="247"/>
      <c r="AQ53" s="247"/>
      <c r="AR53" s="247"/>
      <c r="AS53" s="249"/>
      <c r="AT53" s="247"/>
      <c r="AU53" s="247"/>
      <c r="AV53" s="247"/>
      <c r="AW53" s="247"/>
      <c r="AX53" s="247"/>
      <c r="AY53" s="247"/>
      <c r="AZ53" s="247"/>
      <c r="BA53" s="246"/>
      <c r="BB53" s="245"/>
      <c r="BC53" s="247"/>
      <c r="BD53" s="247"/>
      <c r="BE53" s="249"/>
      <c r="BF53" s="245"/>
      <c r="BG53" s="250"/>
      <c r="BH53" s="250"/>
      <c r="BI53" s="246"/>
      <c r="BJ53" s="247"/>
      <c r="BK53" s="247"/>
      <c r="BL53" s="247"/>
      <c r="BM53" s="247"/>
      <c r="BN53" s="247"/>
      <c r="BO53" s="247"/>
      <c r="BP53" s="247"/>
      <c r="BQ53" s="247"/>
      <c r="BR53" s="247"/>
      <c r="BS53" s="247"/>
      <c r="BT53" s="247"/>
      <c r="BU53" s="247"/>
      <c r="BV53" s="247"/>
      <c r="BW53" s="247"/>
      <c r="BX53" s="247"/>
      <c r="BY53" s="247"/>
      <c r="BZ53" s="247"/>
      <c r="CA53" s="247"/>
      <c r="CB53" s="247"/>
      <c r="CC53" s="247"/>
      <c r="CD53" s="247"/>
      <c r="CE53" s="247"/>
      <c r="CF53" s="247"/>
      <c r="CG53" s="247"/>
    </row>
    <row r="54" spans="1:85">
      <c r="A54" s="99" t="s">
        <v>1216</v>
      </c>
      <c r="B54" s="244" t="s">
        <v>1276</v>
      </c>
      <c r="C54" s="13" t="s">
        <v>1226</v>
      </c>
      <c r="D54" s="48">
        <v>0.4375</v>
      </c>
      <c r="E54" s="23" t="s">
        <v>131</v>
      </c>
      <c r="F54" s="245"/>
      <c r="G54" s="246"/>
      <c r="H54" s="38">
        <v>12.6</v>
      </c>
      <c r="I54" s="247"/>
      <c r="J54" s="247"/>
      <c r="K54" s="35" t="s">
        <v>1219</v>
      </c>
      <c r="L54" s="35" t="s">
        <v>133</v>
      </c>
      <c r="M54" s="248" t="s">
        <v>1228</v>
      </c>
      <c r="N54" s="247"/>
      <c r="O54" s="38" t="s">
        <v>135</v>
      </c>
      <c r="P54" s="246"/>
      <c r="Q54" s="246"/>
      <c r="R54" s="247"/>
      <c r="S54" s="246"/>
      <c r="T54" s="247"/>
      <c r="U54" s="247"/>
      <c r="V54" s="247"/>
      <c r="W54" s="247"/>
      <c r="X54" s="247"/>
      <c r="Y54" s="67">
        <v>6.7</v>
      </c>
      <c r="Z54" s="67">
        <v>4.0999999999999996</v>
      </c>
      <c r="AA54" s="67">
        <v>4.4000000000000004</v>
      </c>
      <c r="AB54" s="111" t="s">
        <v>1225</v>
      </c>
      <c r="AC54" s="38">
        <v>9.4</v>
      </c>
      <c r="AD54" s="245"/>
      <c r="AE54" s="249"/>
      <c r="AF54" s="245"/>
      <c r="AG54" s="245"/>
      <c r="AH54" s="247"/>
      <c r="AI54" s="247"/>
      <c r="AJ54" s="247"/>
      <c r="AK54" s="247"/>
      <c r="AL54" s="249"/>
      <c r="AM54" s="247"/>
      <c r="AN54" s="247"/>
      <c r="AO54" s="247"/>
      <c r="AP54" s="247"/>
      <c r="AQ54" s="247"/>
      <c r="AR54" s="247"/>
      <c r="AS54" s="249"/>
      <c r="AT54" s="247"/>
      <c r="AU54" s="247"/>
      <c r="AV54" s="247"/>
      <c r="AW54" s="247"/>
      <c r="AX54" s="247"/>
      <c r="AY54" s="247"/>
      <c r="AZ54" s="247"/>
      <c r="BA54" s="246"/>
      <c r="BB54" s="245"/>
      <c r="BC54" s="247"/>
      <c r="BD54" s="247"/>
      <c r="BE54" s="249"/>
      <c r="BF54" s="245"/>
      <c r="BG54" s="250"/>
      <c r="BH54" s="250"/>
      <c r="BI54" s="246"/>
      <c r="BJ54" s="247"/>
      <c r="BK54" s="247"/>
      <c r="BL54" s="247"/>
      <c r="BM54" s="247"/>
      <c r="BN54" s="247"/>
      <c r="BO54" s="247"/>
      <c r="BP54" s="247"/>
      <c r="BQ54" s="247"/>
      <c r="BR54" s="247"/>
      <c r="BS54" s="247"/>
      <c r="BT54" s="247"/>
      <c r="BU54" s="247"/>
      <c r="BV54" s="247"/>
      <c r="BW54" s="247"/>
      <c r="BX54" s="247"/>
      <c r="BY54" s="247"/>
      <c r="BZ54" s="247"/>
      <c r="CA54" s="247"/>
      <c r="CB54" s="247"/>
      <c r="CC54" s="247"/>
      <c r="CD54" s="247"/>
      <c r="CE54" s="247"/>
      <c r="CF54" s="247"/>
      <c r="CG54" s="247"/>
    </row>
    <row r="55" spans="1:85">
      <c r="A55" s="99" t="s">
        <v>1216</v>
      </c>
      <c r="B55" s="244" t="s">
        <v>1276</v>
      </c>
      <c r="C55" s="13" t="s">
        <v>1227</v>
      </c>
      <c r="D55" s="48">
        <v>0.45694444444444443</v>
      </c>
      <c r="E55" s="23" t="s">
        <v>131</v>
      </c>
      <c r="F55" s="245"/>
      <c r="G55" s="246"/>
      <c r="H55" s="38">
        <v>8.1</v>
      </c>
      <c r="I55" s="247"/>
      <c r="J55" s="247"/>
      <c r="K55" s="35" t="s">
        <v>1219</v>
      </c>
      <c r="L55" s="35" t="s">
        <v>133</v>
      </c>
      <c r="M55" s="248" t="s">
        <v>1228</v>
      </c>
      <c r="N55" s="247"/>
      <c r="O55" s="38" t="s">
        <v>135</v>
      </c>
      <c r="P55" s="246"/>
      <c r="Q55" s="246"/>
      <c r="R55" s="247"/>
      <c r="S55" s="246"/>
      <c r="T55" s="247"/>
      <c r="U55" s="247"/>
      <c r="V55" s="247"/>
      <c r="W55" s="247"/>
      <c r="X55" s="247"/>
      <c r="Y55" s="67">
        <v>7.4</v>
      </c>
      <c r="Z55" s="67">
        <v>4.0999999999999996</v>
      </c>
      <c r="AA55" s="67">
        <v>4.8</v>
      </c>
      <c r="AB55" s="78">
        <v>3</v>
      </c>
      <c r="AC55" s="38">
        <v>8.5</v>
      </c>
      <c r="AD55" s="245"/>
      <c r="AE55" s="249"/>
      <c r="AF55" s="245"/>
      <c r="AG55" s="245"/>
      <c r="AH55" s="247"/>
      <c r="AI55" s="247"/>
      <c r="AJ55" s="247"/>
      <c r="AK55" s="247"/>
      <c r="AL55" s="249"/>
      <c r="AM55" s="247"/>
      <c r="AN55" s="247"/>
      <c r="AO55" s="247"/>
      <c r="AP55" s="247"/>
      <c r="AQ55" s="247"/>
      <c r="AR55" s="247"/>
      <c r="AS55" s="249"/>
      <c r="AT55" s="247"/>
      <c r="AU55" s="247"/>
      <c r="AV55" s="247"/>
      <c r="AW55" s="247"/>
      <c r="AX55" s="247"/>
      <c r="AY55" s="247"/>
      <c r="AZ55" s="247"/>
      <c r="BA55" s="246"/>
      <c r="BB55" s="245"/>
      <c r="BC55" s="247"/>
      <c r="BD55" s="247"/>
      <c r="BE55" s="249"/>
      <c r="BF55" s="245"/>
      <c r="BG55" s="250"/>
      <c r="BH55" s="250"/>
      <c r="BI55" s="246"/>
      <c r="BJ55" s="247"/>
      <c r="BK55" s="247"/>
      <c r="BL55" s="247"/>
      <c r="BM55" s="247"/>
      <c r="BN55" s="247"/>
      <c r="BO55" s="247"/>
      <c r="BP55" s="247"/>
      <c r="BQ55" s="247"/>
      <c r="BR55" s="247"/>
      <c r="BS55" s="247"/>
      <c r="BT55" s="247"/>
      <c r="BU55" s="247"/>
      <c r="BV55" s="247"/>
      <c r="BW55" s="247"/>
      <c r="BX55" s="247"/>
      <c r="BY55" s="247"/>
      <c r="BZ55" s="247"/>
      <c r="CA55" s="247"/>
      <c r="CB55" s="247"/>
      <c r="CC55" s="247"/>
      <c r="CD55" s="247"/>
      <c r="CE55" s="247"/>
      <c r="CF55" s="247"/>
      <c r="CG55" s="247"/>
    </row>
    <row r="56" spans="1:85">
      <c r="A56" s="99" t="s">
        <v>1216</v>
      </c>
      <c r="B56" s="244" t="s">
        <v>1276</v>
      </c>
      <c r="C56" s="13" t="s">
        <v>1229</v>
      </c>
      <c r="D56" s="48">
        <v>0.44513888888888892</v>
      </c>
      <c r="E56" s="23" t="s">
        <v>183</v>
      </c>
      <c r="F56" s="245"/>
      <c r="G56" s="246"/>
      <c r="H56" s="38">
        <v>9.1999999999999993</v>
      </c>
      <c r="I56" s="247"/>
      <c r="J56" s="247"/>
      <c r="K56" s="35" t="s">
        <v>1219</v>
      </c>
      <c r="L56" s="35" t="s">
        <v>133</v>
      </c>
      <c r="M56" s="35">
        <v>45</v>
      </c>
      <c r="N56" s="247"/>
      <c r="O56" s="38" t="s">
        <v>135</v>
      </c>
      <c r="P56" s="246"/>
      <c r="Q56" s="246"/>
      <c r="R56" s="247"/>
      <c r="S56" s="246"/>
      <c r="T56" s="247"/>
      <c r="U56" s="247"/>
      <c r="V56" s="247"/>
      <c r="W56" s="247"/>
      <c r="X56" s="247"/>
      <c r="Y56" s="67">
        <v>7.6</v>
      </c>
      <c r="Z56" s="67">
        <v>5.2</v>
      </c>
      <c r="AA56" s="67">
        <v>5.2</v>
      </c>
      <c r="AB56" s="78">
        <v>18</v>
      </c>
      <c r="AC56" s="38">
        <v>9.3000000000000007</v>
      </c>
      <c r="AD56" s="245"/>
      <c r="AE56" s="249"/>
      <c r="AF56" s="245"/>
      <c r="AG56" s="245"/>
      <c r="AH56" s="247"/>
      <c r="AI56" s="247"/>
      <c r="AJ56" s="247"/>
      <c r="AK56" s="247"/>
      <c r="AL56" s="249"/>
      <c r="AM56" s="247"/>
      <c r="AN56" s="247"/>
      <c r="AO56" s="247"/>
      <c r="AP56" s="247"/>
      <c r="AQ56" s="247"/>
      <c r="AR56" s="247"/>
      <c r="AS56" s="249"/>
      <c r="AT56" s="247"/>
      <c r="AU56" s="247"/>
      <c r="AV56" s="247"/>
      <c r="AW56" s="247"/>
      <c r="AX56" s="247"/>
      <c r="AY56" s="247"/>
      <c r="AZ56" s="247"/>
      <c r="BA56" s="246"/>
      <c r="BB56" s="245"/>
      <c r="BC56" s="247"/>
      <c r="BD56" s="247"/>
      <c r="BE56" s="249"/>
      <c r="BF56" s="245"/>
      <c r="BG56" s="250"/>
      <c r="BH56" s="250"/>
      <c r="BI56" s="246"/>
      <c r="BJ56" s="247"/>
      <c r="BK56" s="247"/>
      <c r="BL56" s="247"/>
      <c r="BM56" s="247"/>
      <c r="BN56" s="247"/>
      <c r="BO56" s="247"/>
      <c r="BP56" s="247"/>
      <c r="BQ56" s="247"/>
      <c r="BR56" s="247"/>
      <c r="BS56" s="247"/>
      <c r="BT56" s="247"/>
      <c r="BU56" s="247"/>
      <c r="BV56" s="247"/>
      <c r="BW56" s="247"/>
      <c r="BX56" s="247"/>
      <c r="BY56" s="247"/>
      <c r="BZ56" s="247"/>
      <c r="CA56" s="247"/>
      <c r="CB56" s="247"/>
      <c r="CC56" s="247"/>
      <c r="CD56" s="247"/>
      <c r="CE56" s="247"/>
      <c r="CF56" s="247"/>
      <c r="CG56" s="247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G39"/>
  <sheetViews>
    <sheetView zoomScale="85" zoomScaleNormal="85" zoomScaleSheetLayoutView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75" style="35" customWidth="1"/>
    <col min="2" max="2" width="18.75" style="13" customWidth="1"/>
    <col min="3" max="3" width="12.375" style="13" customWidth="1"/>
    <col min="4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11.625" style="39" bestFit="1" customWidth="1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1277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1215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1278</v>
      </c>
      <c r="B3" s="13" t="s">
        <v>1279</v>
      </c>
      <c r="C3" s="13" t="s">
        <v>1280</v>
      </c>
      <c r="D3" s="48">
        <v>0.35833333333333334</v>
      </c>
      <c r="E3" s="23" t="s">
        <v>131</v>
      </c>
      <c r="G3" s="38">
        <v>22.3</v>
      </c>
      <c r="H3" s="38">
        <v>14.4</v>
      </c>
      <c r="M3" s="92">
        <v>65</v>
      </c>
      <c r="Y3" s="35">
        <v>8.52</v>
      </c>
      <c r="Z3" s="35">
        <v>0.8</v>
      </c>
      <c r="AA3" s="37">
        <v>6.4</v>
      </c>
      <c r="AB3" s="39">
        <v>4.5999999999999996</v>
      </c>
      <c r="AC3" s="38">
        <v>7.9</v>
      </c>
      <c r="AE3" s="39">
        <f>500</f>
        <v>500</v>
      </c>
      <c r="BA3" s="38">
        <v>5200</v>
      </c>
    </row>
    <row r="4" spans="1:85">
      <c r="A4" s="35" t="s">
        <v>1278</v>
      </c>
      <c r="B4" s="13" t="s">
        <v>1279</v>
      </c>
      <c r="C4" s="13" t="s">
        <v>1239</v>
      </c>
      <c r="D4" s="48">
        <v>0.3611111111111111</v>
      </c>
      <c r="E4" s="23" t="s">
        <v>157</v>
      </c>
      <c r="G4" s="38">
        <v>22.6</v>
      </c>
      <c r="H4" s="38">
        <v>19.3</v>
      </c>
      <c r="M4" s="92" t="s">
        <v>1281</v>
      </c>
      <c r="Y4" s="35">
        <v>8.17</v>
      </c>
      <c r="Z4" s="35">
        <v>0.8</v>
      </c>
      <c r="AA4" s="37">
        <v>5.2</v>
      </c>
      <c r="AB4" s="39">
        <v>2.2999999999999998</v>
      </c>
      <c r="AC4" s="38">
        <v>6.4</v>
      </c>
      <c r="AE4" s="39">
        <f>1300</f>
        <v>1300</v>
      </c>
      <c r="BA4" s="38">
        <v>9500</v>
      </c>
    </row>
    <row r="5" spans="1:85">
      <c r="A5" s="35" t="s">
        <v>1278</v>
      </c>
      <c r="B5" s="13" t="s">
        <v>1279</v>
      </c>
      <c r="C5" s="13" t="s">
        <v>1282</v>
      </c>
      <c r="D5" s="48">
        <v>0.38611111111111113</v>
      </c>
      <c r="E5" s="23" t="s">
        <v>183</v>
      </c>
      <c r="G5" s="38">
        <v>21.4</v>
      </c>
      <c r="H5" s="38">
        <v>19.600000000000001</v>
      </c>
      <c r="M5" s="92">
        <v>66</v>
      </c>
      <c r="Y5" s="35">
        <v>7.98</v>
      </c>
      <c r="Z5" s="35">
        <v>1.2</v>
      </c>
      <c r="AA5" s="37">
        <v>5.8</v>
      </c>
      <c r="AB5" s="39">
        <v>7</v>
      </c>
      <c r="AC5" s="38">
        <v>6.7</v>
      </c>
      <c r="AE5" s="39">
        <f>8200</f>
        <v>8200</v>
      </c>
      <c r="BA5" s="38">
        <v>3530</v>
      </c>
    </row>
    <row r="6" spans="1:85">
      <c r="A6" s="35" t="s">
        <v>1278</v>
      </c>
      <c r="B6" s="13" t="s">
        <v>1279</v>
      </c>
      <c r="C6" s="13" t="s">
        <v>1283</v>
      </c>
      <c r="D6" s="48">
        <v>0.35902777777777778</v>
      </c>
      <c r="E6" s="23" t="s">
        <v>183</v>
      </c>
      <c r="G6" s="38">
        <v>27.2</v>
      </c>
      <c r="H6" s="38">
        <v>25.4</v>
      </c>
      <c r="M6" s="92">
        <v>38</v>
      </c>
      <c r="Y6" s="35">
        <v>7.96</v>
      </c>
      <c r="Z6" s="35">
        <v>1.6</v>
      </c>
      <c r="AA6" s="37">
        <v>7.6</v>
      </c>
      <c r="AB6" s="39">
        <v>16.2</v>
      </c>
      <c r="AC6" s="38">
        <v>5</v>
      </c>
      <c r="AE6" s="39">
        <f>21000</f>
        <v>21000</v>
      </c>
      <c r="BA6" s="38">
        <v>576</v>
      </c>
    </row>
    <row r="7" spans="1:85">
      <c r="A7" s="35" t="s">
        <v>1278</v>
      </c>
      <c r="B7" s="13" t="s">
        <v>1279</v>
      </c>
      <c r="C7" s="13" t="s">
        <v>1284</v>
      </c>
      <c r="D7" s="48">
        <v>0.3576388888888889</v>
      </c>
      <c r="E7" s="23" t="s">
        <v>131</v>
      </c>
      <c r="G7" s="38">
        <v>32.4</v>
      </c>
      <c r="H7" s="38">
        <v>28.4</v>
      </c>
      <c r="M7" s="92">
        <v>88</v>
      </c>
      <c r="Y7" s="35">
        <v>8.07</v>
      </c>
      <c r="Z7" s="35">
        <v>1</v>
      </c>
      <c r="AA7" s="37">
        <v>6.2</v>
      </c>
      <c r="AB7" s="39">
        <v>3.9</v>
      </c>
      <c r="AC7" s="38">
        <v>7.8</v>
      </c>
      <c r="AE7" s="39">
        <f>2800</f>
        <v>2800</v>
      </c>
      <c r="BA7" s="38">
        <v>7700</v>
      </c>
    </row>
    <row r="8" spans="1:85">
      <c r="A8" s="35" t="s">
        <v>1278</v>
      </c>
      <c r="B8" s="13" t="s">
        <v>1279</v>
      </c>
      <c r="C8" s="13" t="s">
        <v>1285</v>
      </c>
      <c r="D8" s="48">
        <v>0.38611111111111113</v>
      </c>
      <c r="E8" s="23" t="s">
        <v>157</v>
      </c>
      <c r="G8" s="38">
        <v>22.1</v>
      </c>
      <c r="H8" s="38">
        <v>22.8</v>
      </c>
      <c r="M8" s="92">
        <v>32</v>
      </c>
      <c r="Y8" s="35">
        <v>7.98</v>
      </c>
      <c r="Z8" s="35">
        <v>0.8</v>
      </c>
      <c r="AA8" s="37">
        <v>6.5</v>
      </c>
      <c r="AB8" s="39">
        <v>26.6</v>
      </c>
      <c r="AC8" s="38">
        <v>7.3</v>
      </c>
      <c r="AE8" s="39">
        <f>7300</f>
        <v>7300</v>
      </c>
      <c r="BA8" s="38">
        <v>1630</v>
      </c>
    </row>
    <row r="9" spans="1:85">
      <c r="A9" s="35" t="s">
        <v>1278</v>
      </c>
      <c r="B9" s="13" t="s">
        <v>1279</v>
      </c>
      <c r="C9" s="13" t="s">
        <v>645</v>
      </c>
      <c r="D9" s="48">
        <v>0.36805555555555558</v>
      </c>
      <c r="E9" s="23" t="s">
        <v>131</v>
      </c>
      <c r="G9" s="38">
        <v>25.9</v>
      </c>
      <c r="H9" s="38">
        <v>21.4</v>
      </c>
      <c r="M9" s="92" t="s">
        <v>225</v>
      </c>
      <c r="Y9" s="35">
        <v>8.35</v>
      </c>
      <c r="Z9" s="35">
        <v>1</v>
      </c>
      <c r="AA9" s="37">
        <v>12.1</v>
      </c>
      <c r="AB9" s="39">
        <v>3.1</v>
      </c>
      <c r="AC9" s="38">
        <v>7.5</v>
      </c>
      <c r="AE9" s="39">
        <f>4900</f>
        <v>4900</v>
      </c>
      <c r="BA9" s="38">
        <v>4470</v>
      </c>
    </row>
    <row r="10" spans="1:85">
      <c r="A10" s="35" t="s">
        <v>1278</v>
      </c>
      <c r="B10" s="13" t="s">
        <v>1279</v>
      </c>
      <c r="C10" s="13" t="s">
        <v>1286</v>
      </c>
      <c r="D10" s="48">
        <v>0.38055555555555554</v>
      </c>
      <c r="E10" s="23" t="s">
        <v>157</v>
      </c>
      <c r="G10" s="38">
        <v>15.1</v>
      </c>
      <c r="H10" s="38">
        <v>14.1</v>
      </c>
      <c r="M10" s="92">
        <v>93</v>
      </c>
      <c r="Y10" s="35">
        <v>7.92</v>
      </c>
      <c r="Z10" s="35">
        <v>0.8</v>
      </c>
      <c r="AA10" s="37">
        <v>5.4</v>
      </c>
      <c r="AB10" s="39">
        <v>7.5</v>
      </c>
      <c r="AC10" s="38">
        <v>8.6</v>
      </c>
      <c r="AE10" s="39">
        <f>3100</f>
        <v>3100</v>
      </c>
      <c r="BA10" s="38">
        <v>550</v>
      </c>
    </row>
    <row r="11" spans="1:85">
      <c r="A11" s="35" t="s">
        <v>1278</v>
      </c>
      <c r="B11" s="13" t="s">
        <v>1279</v>
      </c>
      <c r="C11" s="13" t="s">
        <v>1287</v>
      </c>
      <c r="D11" s="48">
        <v>0.37847222222222227</v>
      </c>
      <c r="E11" s="23" t="s">
        <v>131</v>
      </c>
      <c r="G11" s="38">
        <v>6</v>
      </c>
      <c r="H11" s="38">
        <v>7.8</v>
      </c>
      <c r="M11" s="92" t="s">
        <v>1288</v>
      </c>
      <c r="Y11" s="35">
        <v>7.57</v>
      </c>
      <c r="Z11" s="35">
        <v>1.1000000000000001</v>
      </c>
      <c r="AA11" s="37">
        <v>7.4</v>
      </c>
      <c r="AB11" s="39">
        <v>2.1</v>
      </c>
      <c r="AC11" s="38">
        <v>9.8000000000000007</v>
      </c>
      <c r="AE11" s="39">
        <f>1700</f>
        <v>1700</v>
      </c>
      <c r="BA11" s="38">
        <v>7330</v>
      </c>
    </row>
    <row r="12" spans="1:85">
      <c r="A12" s="35" t="s">
        <v>1278</v>
      </c>
      <c r="B12" s="13" t="s">
        <v>1279</v>
      </c>
      <c r="C12" s="13" t="s">
        <v>1236</v>
      </c>
      <c r="D12" s="48">
        <v>0.35625000000000001</v>
      </c>
      <c r="E12" s="23" t="s">
        <v>131</v>
      </c>
      <c r="G12" s="38">
        <v>4.5</v>
      </c>
      <c r="H12" s="38">
        <v>5.0999999999999996</v>
      </c>
      <c r="M12" s="92" t="s">
        <v>1288</v>
      </c>
      <c r="Y12" s="35">
        <v>7.87</v>
      </c>
      <c r="Z12" s="35">
        <v>1.4</v>
      </c>
      <c r="AA12" s="37">
        <v>4.5999999999999996</v>
      </c>
      <c r="AB12" s="39">
        <v>2.1</v>
      </c>
      <c r="AC12" s="38">
        <v>8.4</v>
      </c>
      <c r="AE12" s="39">
        <v>8800</v>
      </c>
      <c r="BA12" s="38">
        <v>146</v>
      </c>
    </row>
    <row r="13" spans="1:85">
      <c r="A13" s="35" t="s">
        <v>1278</v>
      </c>
      <c r="B13" s="13" t="s">
        <v>1279</v>
      </c>
      <c r="C13" s="13" t="s">
        <v>1289</v>
      </c>
      <c r="D13" s="48">
        <v>0.36874999999999997</v>
      </c>
      <c r="E13" s="23" t="s">
        <v>131</v>
      </c>
      <c r="G13" s="38">
        <v>10.6</v>
      </c>
      <c r="H13" s="38">
        <v>9.6</v>
      </c>
      <c r="M13" s="92">
        <v>75</v>
      </c>
      <c r="Y13" s="35">
        <v>8.7899999999999991</v>
      </c>
      <c r="Z13" s="35">
        <v>1</v>
      </c>
      <c r="AA13" s="37">
        <v>7</v>
      </c>
      <c r="AB13" s="39">
        <v>12.1</v>
      </c>
      <c r="AC13" s="38">
        <v>11</v>
      </c>
      <c r="AE13" s="39">
        <f>1900</f>
        <v>1900</v>
      </c>
      <c r="BA13" s="38">
        <v>7020</v>
      </c>
    </row>
    <row r="14" spans="1:85">
      <c r="A14" s="35" t="s">
        <v>1278</v>
      </c>
      <c r="B14" s="13" t="s">
        <v>1279</v>
      </c>
      <c r="C14" s="13" t="s">
        <v>1290</v>
      </c>
      <c r="D14" s="48">
        <v>0.3576388888888889</v>
      </c>
      <c r="E14" s="23" t="s">
        <v>131</v>
      </c>
      <c r="G14" s="38">
        <v>19.600000000000001</v>
      </c>
      <c r="H14" s="38">
        <v>15.8</v>
      </c>
      <c r="M14" s="92" t="s">
        <v>1288</v>
      </c>
      <c r="Y14" s="35">
        <v>8.34</v>
      </c>
      <c r="Z14" s="35">
        <v>0.9</v>
      </c>
      <c r="AA14" s="37">
        <v>5.9</v>
      </c>
      <c r="AB14" s="39">
        <v>3.6</v>
      </c>
      <c r="AC14" s="38">
        <v>7</v>
      </c>
      <c r="AE14" s="39">
        <f>3200</f>
        <v>3200</v>
      </c>
      <c r="BA14" s="38">
        <v>7580</v>
      </c>
    </row>
    <row r="15" spans="1:85">
      <c r="A15" s="35" t="s">
        <v>1278</v>
      </c>
      <c r="B15" s="13" t="s">
        <v>1291</v>
      </c>
      <c r="C15" s="13" t="s">
        <v>1292</v>
      </c>
      <c r="D15" s="48">
        <v>0.37152777777777773</v>
      </c>
      <c r="E15" s="23" t="s">
        <v>131</v>
      </c>
      <c r="G15" s="38">
        <v>20.8</v>
      </c>
      <c r="H15" s="38">
        <v>14</v>
      </c>
      <c r="M15" s="92">
        <v>70</v>
      </c>
      <c r="Y15" s="35">
        <v>8.49</v>
      </c>
      <c r="Z15" s="35">
        <v>0.7</v>
      </c>
      <c r="AA15" s="37">
        <v>7</v>
      </c>
      <c r="AB15" s="39">
        <v>5.6</v>
      </c>
      <c r="AC15" s="38">
        <v>8</v>
      </c>
      <c r="AE15" s="39">
        <f>600</f>
        <v>600</v>
      </c>
      <c r="BA15" s="38">
        <v>3510</v>
      </c>
    </row>
    <row r="16" spans="1:85">
      <c r="A16" s="35" t="s">
        <v>1278</v>
      </c>
      <c r="B16" s="13" t="s">
        <v>1291</v>
      </c>
      <c r="C16" s="13" t="s">
        <v>1232</v>
      </c>
      <c r="D16" s="48">
        <v>0.37847222222222227</v>
      </c>
      <c r="E16" s="23" t="s">
        <v>157</v>
      </c>
      <c r="G16" s="38">
        <v>21.5</v>
      </c>
      <c r="H16" s="38">
        <v>19</v>
      </c>
      <c r="M16" s="92" t="s">
        <v>1293</v>
      </c>
      <c r="Y16" s="35">
        <v>8.39</v>
      </c>
      <c r="Z16" s="35">
        <v>1.1000000000000001</v>
      </c>
      <c r="AA16" s="37">
        <v>6.2</v>
      </c>
      <c r="AB16" s="39">
        <v>2.9</v>
      </c>
      <c r="AC16" s="38">
        <v>5.9</v>
      </c>
      <c r="AE16" s="39">
        <f>5200</f>
        <v>5200</v>
      </c>
      <c r="BA16" s="38">
        <v>12120</v>
      </c>
    </row>
    <row r="17" spans="1:53">
      <c r="A17" s="35" t="s">
        <v>1278</v>
      </c>
      <c r="B17" s="13" t="s">
        <v>1291</v>
      </c>
      <c r="C17" s="13" t="s">
        <v>1294</v>
      </c>
      <c r="D17" s="48">
        <v>0.37986111111111115</v>
      </c>
      <c r="E17" s="23" t="s">
        <v>183</v>
      </c>
      <c r="G17" s="38">
        <v>24.8</v>
      </c>
      <c r="H17" s="38">
        <v>19.600000000000001</v>
      </c>
      <c r="M17" s="92">
        <v>70</v>
      </c>
      <c r="Y17" s="35">
        <v>8.24</v>
      </c>
      <c r="Z17" s="35">
        <v>1.2</v>
      </c>
      <c r="AA17" s="37">
        <v>6.3</v>
      </c>
      <c r="AB17" s="39">
        <v>5.8</v>
      </c>
      <c r="AC17" s="38">
        <v>6.9</v>
      </c>
      <c r="AE17" s="39">
        <f>11000</f>
        <v>11000</v>
      </c>
      <c r="BA17" s="38">
        <v>2390</v>
      </c>
    </row>
    <row r="18" spans="1:53">
      <c r="A18" s="35" t="s">
        <v>1278</v>
      </c>
      <c r="B18" s="13" t="s">
        <v>1291</v>
      </c>
      <c r="C18" s="13" t="s">
        <v>1234</v>
      </c>
      <c r="D18" s="48">
        <v>0.37916666666666665</v>
      </c>
      <c r="E18" s="23" t="s">
        <v>183</v>
      </c>
      <c r="G18" s="38">
        <v>30.2</v>
      </c>
      <c r="H18" s="38">
        <v>25.5</v>
      </c>
      <c r="M18" s="92">
        <v>60</v>
      </c>
      <c r="Y18" s="35">
        <v>8.4499999999999993</v>
      </c>
      <c r="Z18" s="35">
        <v>1.1000000000000001</v>
      </c>
      <c r="AA18" s="37">
        <v>5.4</v>
      </c>
      <c r="AB18" s="39">
        <v>8.1999999999999993</v>
      </c>
      <c r="AC18" s="38">
        <v>6</v>
      </c>
      <c r="AE18" s="39">
        <f>36000</f>
        <v>36000</v>
      </c>
      <c r="BA18" s="38">
        <v>427</v>
      </c>
    </row>
    <row r="19" spans="1:53">
      <c r="A19" s="35" t="s">
        <v>1278</v>
      </c>
      <c r="B19" s="13" t="s">
        <v>1291</v>
      </c>
      <c r="C19" s="13" t="s">
        <v>1295</v>
      </c>
      <c r="D19" s="48">
        <v>0.3347222222222222</v>
      </c>
      <c r="E19" s="23" t="s">
        <v>131</v>
      </c>
      <c r="G19" s="38">
        <v>31.7</v>
      </c>
      <c r="H19" s="38">
        <v>28.4</v>
      </c>
      <c r="M19" s="92" t="s">
        <v>1288</v>
      </c>
      <c r="Y19" s="35">
        <v>8.41</v>
      </c>
      <c r="Z19" s="35">
        <v>0.7</v>
      </c>
      <c r="AA19" s="37">
        <v>4.2</v>
      </c>
      <c r="AB19" s="39">
        <v>3.8</v>
      </c>
      <c r="AC19" s="38">
        <v>7.5</v>
      </c>
      <c r="AE19" s="39">
        <f>4600</f>
        <v>4600</v>
      </c>
      <c r="BA19" s="38">
        <v>4790</v>
      </c>
    </row>
    <row r="20" spans="1:53">
      <c r="A20" s="35" t="s">
        <v>1278</v>
      </c>
      <c r="B20" s="13" t="s">
        <v>1291</v>
      </c>
      <c r="C20" s="13" t="s">
        <v>1296</v>
      </c>
      <c r="D20" s="48">
        <v>0.36805555555555558</v>
      </c>
      <c r="E20" s="23" t="s">
        <v>157</v>
      </c>
      <c r="G20" s="38">
        <v>22.7</v>
      </c>
      <c r="H20" s="38">
        <v>22.9</v>
      </c>
      <c r="M20" s="92">
        <v>92</v>
      </c>
      <c r="Y20" s="35">
        <v>8.34</v>
      </c>
      <c r="Z20" s="35">
        <v>0.7</v>
      </c>
      <c r="AA20" s="37">
        <v>4.8</v>
      </c>
      <c r="AB20" s="39">
        <v>6.7</v>
      </c>
      <c r="AC20" s="38">
        <v>7.8</v>
      </c>
      <c r="AE20" s="39">
        <f>8500</f>
        <v>8500</v>
      </c>
      <c r="BA20" s="38">
        <v>2763</v>
      </c>
    </row>
    <row r="21" spans="1:53">
      <c r="A21" s="35" t="s">
        <v>1278</v>
      </c>
      <c r="B21" s="13" t="s">
        <v>1291</v>
      </c>
      <c r="C21" s="13" t="s">
        <v>645</v>
      </c>
      <c r="D21" s="48">
        <v>0.38680555555555557</v>
      </c>
      <c r="E21" s="23" t="s">
        <v>131</v>
      </c>
      <c r="G21" s="38">
        <v>27.9</v>
      </c>
      <c r="H21" s="38">
        <v>23.3</v>
      </c>
      <c r="M21" s="92" t="s">
        <v>1297</v>
      </c>
      <c r="Y21" s="35">
        <v>8.51</v>
      </c>
      <c r="Z21" s="35">
        <v>1</v>
      </c>
      <c r="AA21" s="37">
        <v>6.7</v>
      </c>
      <c r="AB21" s="39">
        <v>2.1</v>
      </c>
      <c r="AC21" s="38">
        <v>7.3</v>
      </c>
      <c r="AE21" s="39">
        <f>3500</f>
        <v>3500</v>
      </c>
      <c r="BA21" s="38">
        <v>7500</v>
      </c>
    </row>
    <row r="22" spans="1:53">
      <c r="A22" s="35" t="s">
        <v>1278</v>
      </c>
      <c r="B22" s="13" t="s">
        <v>1291</v>
      </c>
      <c r="C22" s="13" t="s">
        <v>1298</v>
      </c>
      <c r="D22" s="48">
        <v>0.37083333333333335</v>
      </c>
      <c r="E22" s="23" t="s">
        <v>157</v>
      </c>
      <c r="G22" s="38">
        <v>12.2</v>
      </c>
      <c r="H22" s="38">
        <v>14.8</v>
      </c>
      <c r="M22" s="92" t="s">
        <v>1288</v>
      </c>
      <c r="Y22" s="35">
        <v>8.3699999999999992</v>
      </c>
      <c r="Z22" s="35">
        <v>0.9</v>
      </c>
      <c r="AA22" s="37">
        <v>4.7</v>
      </c>
      <c r="AB22" s="39">
        <v>2.4</v>
      </c>
      <c r="AC22" s="38">
        <v>8.9</v>
      </c>
      <c r="AE22" s="39">
        <f>4000</f>
        <v>4000</v>
      </c>
      <c r="BA22" s="38">
        <v>598</v>
      </c>
    </row>
    <row r="23" spans="1:53">
      <c r="A23" s="35" t="s">
        <v>1278</v>
      </c>
      <c r="B23" s="13" t="s">
        <v>1291</v>
      </c>
      <c r="C23" s="13" t="s">
        <v>1287</v>
      </c>
      <c r="D23" s="48">
        <v>0.36736111111111108</v>
      </c>
      <c r="E23" s="23" t="s">
        <v>131</v>
      </c>
      <c r="G23" s="38">
        <v>8.8000000000000007</v>
      </c>
      <c r="H23" s="38">
        <v>9.3000000000000007</v>
      </c>
      <c r="M23" s="92" t="s">
        <v>1297</v>
      </c>
      <c r="Y23" s="35">
        <v>8.26</v>
      </c>
      <c r="Z23" s="35">
        <v>1</v>
      </c>
      <c r="AA23" s="37">
        <v>7.8</v>
      </c>
      <c r="AB23" s="39">
        <v>4.3</v>
      </c>
      <c r="AC23" s="38">
        <v>9.3000000000000007</v>
      </c>
      <c r="AE23" s="39">
        <f>1700</f>
        <v>1700</v>
      </c>
      <c r="BA23" s="38">
        <v>8850</v>
      </c>
    </row>
    <row r="24" spans="1:53">
      <c r="A24" s="35" t="s">
        <v>1278</v>
      </c>
      <c r="B24" s="13" t="s">
        <v>1291</v>
      </c>
      <c r="C24" s="13" t="s">
        <v>1227</v>
      </c>
      <c r="D24" s="48">
        <v>0.375</v>
      </c>
      <c r="E24" s="23" t="s">
        <v>131</v>
      </c>
      <c r="G24" s="38">
        <v>5.6</v>
      </c>
      <c r="H24" s="38">
        <v>6.3</v>
      </c>
      <c r="M24" s="92" t="s">
        <v>1288</v>
      </c>
      <c r="Y24" s="35">
        <v>8.0500000000000007</v>
      </c>
      <c r="Z24" s="35">
        <v>1</v>
      </c>
      <c r="AA24" s="37">
        <v>4.5999999999999996</v>
      </c>
      <c r="AB24" s="39">
        <v>1.8</v>
      </c>
      <c r="AC24" s="38">
        <v>8.6</v>
      </c>
      <c r="AE24" s="39">
        <f>2900</f>
        <v>2900</v>
      </c>
      <c r="BA24" s="38">
        <v>330</v>
      </c>
    </row>
    <row r="25" spans="1:53">
      <c r="A25" s="35" t="s">
        <v>1278</v>
      </c>
      <c r="B25" s="13" t="s">
        <v>1291</v>
      </c>
      <c r="C25" s="13" t="s">
        <v>1289</v>
      </c>
      <c r="D25" s="48">
        <v>0.3972222222222222</v>
      </c>
      <c r="E25" s="23" t="s">
        <v>131</v>
      </c>
      <c r="G25" s="38">
        <v>11.7</v>
      </c>
      <c r="H25" s="38">
        <v>10.3</v>
      </c>
      <c r="M25" s="92" t="s">
        <v>1293</v>
      </c>
      <c r="Y25" s="35">
        <v>8.8800000000000008</v>
      </c>
      <c r="Z25" s="35">
        <v>0.7</v>
      </c>
      <c r="AA25" s="37">
        <v>4.4000000000000004</v>
      </c>
      <c r="AB25" s="39">
        <v>4.8</v>
      </c>
      <c r="AC25" s="38">
        <v>11.6</v>
      </c>
      <c r="AE25" s="39">
        <f>1600</f>
        <v>1600</v>
      </c>
      <c r="BA25" s="38">
        <v>2880</v>
      </c>
    </row>
    <row r="26" spans="1:53">
      <c r="A26" s="35" t="s">
        <v>1278</v>
      </c>
      <c r="B26" s="13" t="s">
        <v>1291</v>
      </c>
      <c r="C26" s="13" t="s">
        <v>1290</v>
      </c>
      <c r="D26" s="48">
        <v>0.37083333333333335</v>
      </c>
      <c r="E26" s="23" t="s">
        <v>131</v>
      </c>
      <c r="G26" s="38">
        <v>23.1</v>
      </c>
      <c r="H26" s="38">
        <v>15.8</v>
      </c>
      <c r="M26" s="92" t="s">
        <v>1288</v>
      </c>
      <c r="Y26" s="35">
        <v>8.6</v>
      </c>
      <c r="Z26" s="35">
        <v>0.6</v>
      </c>
      <c r="AA26" s="37">
        <v>3.9</v>
      </c>
      <c r="AB26" s="39">
        <v>0.6</v>
      </c>
      <c r="AC26" s="38">
        <v>9.9</v>
      </c>
      <c r="AE26" s="39">
        <f>800</f>
        <v>800</v>
      </c>
      <c r="BA26" s="38">
        <v>1490</v>
      </c>
    </row>
    <row r="27" spans="1:53">
      <c r="A27" s="35" t="s">
        <v>1278</v>
      </c>
      <c r="B27" s="13" t="s">
        <v>1299</v>
      </c>
      <c r="C27" s="13" t="s">
        <v>1300</v>
      </c>
      <c r="D27" s="48">
        <v>0.38055555555555554</v>
      </c>
      <c r="E27" s="23" t="s">
        <v>131</v>
      </c>
      <c r="G27" s="38">
        <v>24.1</v>
      </c>
      <c r="H27" s="38">
        <v>14.2</v>
      </c>
      <c r="M27" s="92" t="s">
        <v>1293</v>
      </c>
      <c r="Y27" s="35">
        <v>8.64</v>
      </c>
      <c r="Z27" s="35">
        <v>0.6</v>
      </c>
      <c r="AA27" s="37">
        <v>4.2</v>
      </c>
      <c r="AB27" s="39">
        <v>0.5</v>
      </c>
      <c r="AC27" s="38">
        <v>9.4</v>
      </c>
      <c r="AE27" s="39">
        <f>2000</f>
        <v>2000</v>
      </c>
      <c r="BA27" s="38">
        <v>24</v>
      </c>
    </row>
    <row r="28" spans="1:53">
      <c r="A28" s="35" t="s">
        <v>1278</v>
      </c>
      <c r="B28" s="13" t="s">
        <v>1299</v>
      </c>
      <c r="C28" s="13" t="s">
        <v>1232</v>
      </c>
      <c r="D28" s="48">
        <v>0.37152777777777773</v>
      </c>
      <c r="E28" s="23" t="s">
        <v>157</v>
      </c>
      <c r="G28" s="38">
        <v>20.8</v>
      </c>
      <c r="H28" s="38">
        <v>11.7</v>
      </c>
      <c r="M28" s="92" t="s">
        <v>1288</v>
      </c>
      <c r="Y28" s="35">
        <v>8.57</v>
      </c>
      <c r="Z28" s="35">
        <v>0.8</v>
      </c>
      <c r="AA28" s="37">
        <v>3.9</v>
      </c>
      <c r="AB28" s="39">
        <v>0.5</v>
      </c>
      <c r="AC28" s="38">
        <v>8.4</v>
      </c>
      <c r="AE28" s="39">
        <f>12000</f>
        <v>12000</v>
      </c>
      <c r="BA28" s="38">
        <v>21</v>
      </c>
    </row>
    <row r="29" spans="1:53">
      <c r="A29" s="35" t="s">
        <v>1278</v>
      </c>
      <c r="B29" s="13" t="s">
        <v>1299</v>
      </c>
      <c r="C29" s="13" t="s">
        <v>1301</v>
      </c>
      <c r="D29" s="48">
        <v>0.3611111111111111</v>
      </c>
      <c r="E29" s="23" t="s">
        <v>183</v>
      </c>
      <c r="G29" s="38">
        <v>20.3</v>
      </c>
      <c r="H29" s="38">
        <v>18.8</v>
      </c>
      <c r="M29" s="92" t="s">
        <v>1288</v>
      </c>
      <c r="Y29" s="35">
        <v>8.4499999999999993</v>
      </c>
      <c r="Z29" s="35">
        <v>1.2</v>
      </c>
      <c r="AA29" s="37">
        <v>5.9</v>
      </c>
      <c r="AB29" s="39">
        <v>0.6</v>
      </c>
      <c r="AC29" s="38">
        <v>8.1</v>
      </c>
      <c r="AE29" s="39">
        <f>16000</f>
        <v>16000</v>
      </c>
      <c r="BA29" s="38">
        <v>21</v>
      </c>
    </row>
    <row r="30" spans="1:53">
      <c r="A30" s="35" t="s">
        <v>1278</v>
      </c>
      <c r="B30" s="13" t="s">
        <v>1299</v>
      </c>
      <c r="C30" s="13" t="s">
        <v>1263</v>
      </c>
      <c r="D30" s="48">
        <v>0.37013888888888885</v>
      </c>
      <c r="E30" s="23" t="s">
        <v>183</v>
      </c>
      <c r="G30" s="38">
        <v>26.6</v>
      </c>
      <c r="H30" s="38">
        <v>22.6</v>
      </c>
      <c r="M30" s="92" t="s">
        <v>1288</v>
      </c>
      <c r="Y30" s="35">
        <v>8.48</v>
      </c>
      <c r="Z30" s="35">
        <v>0.8</v>
      </c>
      <c r="AA30" s="37">
        <v>4.0999999999999996</v>
      </c>
      <c r="AB30" s="39">
        <v>0.9</v>
      </c>
      <c r="AC30" s="38">
        <v>6.5</v>
      </c>
      <c r="AE30" s="39">
        <f>23000</f>
        <v>23000</v>
      </c>
      <c r="BA30" s="38">
        <v>19</v>
      </c>
    </row>
    <row r="31" spans="1:53">
      <c r="A31" s="35" t="s">
        <v>1278</v>
      </c>
      <c r="B31" s="13" t="s">
        <v>1299</v>
      </c>
      <c r="C31" s="13" t="s">
        <v>1302</v>
      </c>
      <c r="D31" s="48">
        <v>0.3659722222222222</v>
      </c>
      <c r="E31" s="23" t="s">
        <v>131</v>
      </c>
      <c r="G31" s="38">
        <v>29.4</v>
      </c>
      <c r="H31" s="38">
        <v>23.7</v>
      </c>
      <c r="M31" s="92" t="s">
        <v>1288</v>
      </c>
      <c r="Y31" s="35">
        <v>8.57</v>
      </c>
      <c r="Z31" s="35">
        <v>0.5</v>
      </c>
      <c r="AA31" s="37">
        <v>3.7</v>
      </c>
      <c r="AB31" s="39">
        <v>0.2</v>
      </c>
      <c r="AC31" s="38">
        <v>8.8000000000000007</v>
      </c>
      <c r="AE31" s="39">
        <f>13000</f>
        <v>13000</v>
      </c>
      <c r="BA31" s="38">
        <v>23</v>
      </c>
    </row>
    <row r="32" spans="1:53">
      <c r="A32" s="35" t="s">
        <v>1278</v>
      </c>
      <c r="B32" s="13" t="s">
        <v>1299</v>
      </c>
      <c r="C32" s="13" t="s">
        <v>1296</v>
      </c>
      <c r="D32" s="48">
        <v>0.3743055555555555</v>
      </c>
      <c r="E32" s="23" t="s">
        <v>157</v>
      </c>
      <c r="G32" s="38">
        <v>22.6</v>
      </c>
      <c r="H32" s="38">
        <v>21.6</v>
      </c>
      <c r="M32" s="92" t="s">
        <v>1288</v>
      </c>
      <c r="Y32" s="35">
        <v>8.5500000000000007</v>
      </c>
      <c r="Z32" s="35">
        <v>0.7</v>
      </c>
      <c r="AA32" s="37">
        <v>4.2</v>
      </c>
      <c r="AB32" s="39">
        <v>1.6</v>
      </c>
      <c r="AC32" s="38">
        <v>8.6</v>
      </c>
      <c r="AE32" s="39">
        <f>20000</f>
        <v>20000</v>
      </c>
      <c r="BA32" s="38">
        <v>24</v>
      </c>
    </row>
    <row r="33" spans="1:53">
      <c r="A33" s="35" t="s">
        <v>1278</v>
      </c>
      <c r="B33" s="13" t="s">
        <v>1299</v>
      </c>
      <c r="C33" s="13" t="s">
        <v>1303</v>
      </c>
      <c r="D33" s="48">
        <v>0.37986111111111115</v>
      </c>
      <c r="E33" s="23" t="s">
        <v>131</v>
      </c>
      <c r="G33" s="38">
        <v>23</v>
      </c>
      <c r="H33" s="38">
        <v>20.3</v>
      </c>
      <c r="M33" s="92" t="s">
        <v>1293</v>
      </c>
      <c r="Y33" s="35">
        <v>8.64</v>
      </c>
      <c r="Z33" s="35">
        <v>0.9</v>
      </c>
      <c r="AA33" s="37">
        <v>4.2</v>
      </c>
      <c r="AB33" s="39">
        <v>1.5</v>
      </c>
      <c r="AC33" s="38">
        <v>8.6999999999999993</v>
      </c>
      <c r="AE33" s="39">
        <f>6100</f>
        <v>6100</v>
      </c>
      <c r="BA33" s="38">
        <v>31</v>
      </c>
    </row>
    <row r="34" spans="1:53">
      <c r="A34" s="35" t="s">
        <v>1278</v>
      </c>
      <c r="B34" s="13" t="s">
        <v>1299</v>
      </c>
      <c r="C34" s="13" t="s">
        <v>1304</v>
      </c>
      <c r="D34" s="48">
        <v>0.36319444444444443</v>
      </c>
      <c r="E34" s="23" t="s">
        <v>157</v>
      </c>
      <c r="G34" s="38">
        <v>13.8</v>
      </c>
      <c r="H34" s="38">
        <v>15.9</v>
      </c>
      <c r="M34" s="92" t="s">
        <v>1297</v>
      </c>
      <c r="Y34" s="35">
        <v>8.56</v>
      </c>
      <c r="Z34" s="35">
        <v>0.6</v>
      </c>
      <c r="AA34" s="37">
        <v>4.3</v>
      </c>
      <c r="AB34" s="39">
        <v>1</v>
      </c>
      <c r="AC34" s="38">
        <v>8.6999999999999993</v>
      </c>
      <c r="AE34" s="39">
        <f>2200</f>
        <v>2200</v>
      </c>
      <c r="BA34" s="38">
        <v>27</v>
      </c>
    </row>
    <row r="35" spans="1:53">
      <c r="A35" s="35" t="s">
        <v>1278</v>
      </c>
      <c r="B35" s="13" t="s">
        <v>1299</v>
      </c>
      <c r="C35" s="13" t="s">
        <v>1305</v>
      </c>
      <c r="D35" s="48">
        <v>0.35972222222222222</v>
      </c>
      <c r="E35" s="23" t="s">
        <v>131</v>
      </c>
      <c r="G35" s="38">
        <v>6.7</v>
      </c>
      <c r="H35" s="38">
        <v>10.199999999999999</v>
      </c>
      <c r="M35" s="92" t="s">
        <v>1297</v>
      </c>
      <c r="Y35" s="35">
        <v>8.5500000000000007</v>
      </c>
      <c r="Z35" s="35">
        <v>0.6</v>
      </c>
      <c r="AA35" s="37">
        <v>4.5</v>
      </c>
      <c r="AB35" s="39">
        <v>0.8</v>
      </c>
      <c r="AC35" s="38">
        <v>9.1</v>
      </c>
      <c r="AE35" s="39">
        <f>7700</f>
        <v>7700</v>
      </c>
      <c r="BA35" s="38">
        <v>26</v>
      </c>
    </row>
    <row r="36" spans="1:53">
      <c r="A36" s="35" t="s">
        <v>1278</v>
      </c>
      <c r="B36" s="13" t="s">
        <v>1299</v>
      </c>
      <c r="C36" s="13" t="s">
        <v>1236</v>
      </c>
      <c r="D36" s="48">
        <v>0.3659722222222222</v>
      </c>
      <c r="E36" s="23" t="s">
        <v>131</v>
      </c>
      <c r="G36" s="38">
        <v>2.1</v>
      </c>
      <c r="H36" s="38">
        <v>9.9</v>
      </c>
      <c r="M36" s="92" t="s">
        <v>1297</v>
      </c>
      <c r="Y36" s="35">
        <v>8.2799999999999994</v>
      </c>
      <c r="Z36" s="35">
        <v>1.1000000000000001</v>
      </c>
      <c r="AA36" s="37">
        <v>4.4000000000000004</v>
      </c>
      <c r="AB36" s="39">
        <v>0.8</v>
      </c>
      <c r="AC36" s="38">
        <v>8.6999999999999993</v>
      </c>
      <c r="AE36" s="39">
        <f>4200</f>
        <v>4200</v>
      </c>
      <c r="BA36" s="38">
        <v>31</v>
      </c>
    </row>
    <row r="37" spans="1:53">
      <c r="A37" s="35" t="s">
        <v>1278</v>
      </c>
      <c r="B37" s="13" t="s">
        <v>1299</v>
      </c>
      <c r="C37" s="13" t="s">
        <v>1306</v>
      </c>
      <c r="D37" s="48">
        <v>0.38680555555555557</v>
      </c>
      <c r="E37" s="23" t="s">
        <v>131</v>
      </c>
      <c r="G37" s="38">
        <v>9.6</v>
      </c>
      <c r="H37" s="38">
        <v>10.4</v>
      </c>
      <c r="M37" s="92" t="s">
        <v>1288</v>
      </c>
      <c r="Y37" s="35">
        <v>8.75</v>
      </c>
      <c r="Z37" s="35">
        <v>1.6</v>
      </c>
      <c r="AA37" s="37">
        <v>4.5</v>
      </c>
      <c r="AB37" s="39">
        <v>3.2</v>
      </c>
      <c r="AC37" s="38">
        <v>11.4</v>
      </c>
      <c r="AE37" s="39">
        <f>1700</f>
        <v>1700</v>
      </c>
      <c r="BA37" s="38">
        <v>30</v>
      </c>
    </row>
    <row r="38" spans="1:53">
      <c r="A38" s="35" t="s">
        <v>1278</v>
      </c>
      <c r="B38" s="13" t="s">
        <v>1299</v>
      </c>
      <c r="C38" s="13" t="s">
        <v>1290</v>
      </c>
      <c r="D38" s="48">
        <v>0.36458333333333331</v>
      </c>
      <c r="E38" s="23" t="s">
        <v>131</v>
      </c>
      <c r="G38" s="38">
        <v>16.7</v>
      </c>
      <c r="H38" s="38">
        <v>15</v>
      </c>
      <c r="M38" s="92" t="s">
        <v>1288</v>
      </c>
      <c r="Y38" s="35">
        <v>8.66</v>
      </c>
      <c r="Z38" s="35">
        <v>0.9</v>
      </c>
      <c r="AA38" s="37">
        <v>3.4</v>
      </c>
      <c r="AB38" s="39">
        <v>0.3</v>
      </c>
      <c r="AC38" s="38">
        <v>9.6</v>
      </c>
      <c r="AE38" s="39">
        <f>2800</f>
        <v>2800</v>
      </c>
      <c r="BA38" s="38">
        <v>24</v>
      </c>
    </row>
    <row r="39" spans="1:53">
      <c r="D39" s="48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45" orientation="landscape" r:id="rId1"/>
  <colBreaks count="1" manualBreakCount="1">
    <brk id="26" max="37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CG50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375" style="35" bestFit="1" customWidth="1"/>
    <col min="2" max="2" width="22.75" style="13" bestFit="1" customWidth="1"/>
    <col min="3" max="3" width="11" style="13" bestFit="1" customWidth="1"/>
    <col min="4" max="4" width="9.75" style="13" bestFit="1" customWidth="1"/>
    <col min="5" max="5" width="9.625" style="23" customWidth="1"/>
    <col min="6" max="6" width="9.75" style="37" bestFit="1" customWidth="1"/>
    <col min="7" max="7" width="9.625" style="38"/>
    <col min="8" max="8" width="9.75" style="38" bestFit="1" customWidth="1"/>
    <col min="9" max="14" width="9.625" style="35"/>
    <col min="15" max="17" width="9.625" style="38"/>
    <col min="18" max="18" width="9.625" style="35"/>
    <col min="19" max="19" width="9.625" style="38"/>
    <col min="20" max="24" width="9.625" style="35"/>
    <col min="25" max="26" width="9.75" style="35" bestFit="1" customWidth="1"/>
    <col min="27" max="27" width="9.75" style="37" bestFit="1" customWidth="1"/>
    <col min="28" max="28" width="9.75" style="39" bestFit="1" customWidth="1"/>
    <col min="29" max="29" width="9.75" style="38" bestFit="1" customWidth="1"/>
    <col min="30" max="30" width="9.75" style="37" bestFit="1" customWidth="1"/>
    <col min="31" max="31" width="9.625" style="39"/>
    <col min="32" max="33" width="9.625" style="37"/>
    <col min="34" max="34" width="9.625" style="35"/>
    <col min="35" max="36" width="9.75" style="35" bestFit="1" customWidth="1"/>
    <col min="37" max="37" width="9.625" style="35"/>
    <col min="38" max="38" width="9.625" style="39"/>
    <col min="39" max="39" width="9.75" style="35" bestFit="1" customWidth="1"/>
    <col min="40" max="44" width="9.625" style="35"/>
    <col min="45" max="45" width="9.75" style="39" bestFit="1" customWidth="1"/>
    <col min="46" max="48" width="9.75" style="35" bestFit="1" customWidth="1"/>
    <col min="49" max="49" width="9.625" style="35"/>
    <col min="50" max="51" width="9.75" style="35" bestFit="1" customWidth="1"/>
    <col min="52" max="52" width="9.625" style="35"/>
    <col min="53" max="53" width="9.75" style="38" bestFit="1" customWidth="1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69" width="9.625" style="35"/>
    <col min="70" max="70" width="9.75" style="35" bestFit="1" customWidth="1"/>
    <col min="71" max="16384" width="9.625" style="35"/>
  </cols>
  <sheetData>
    <row r="1" spans="1:85" s="10" customFormat="1" ht="108">
      <c r="A1" s="114" t="s">
        <v>0</v>
      </c>
      <c r="B1" s="115" t="s">
        <v>1</v>
      </c>
      <c r="C1" s="115" t="s">
        <v>2</v>
      </c>
      <c r="D1" s="115" t="s">
        <v>3</v>
      </c>
      <c r="E1" s="116" t="s">
        <v>4</v>
      </c>
      <c r="F1" s="116" t="s">
        <v>5</v>
      </c>
      <c r="G1" s="117" t="s">
        <v>6</v>
      </c>
      <c r="H1" s="117" t="s">
        <v>7</v>
      </c>
      <c r="I1" s="118" t="s">
        <v>8</v>
      </c>
      <c r="J1" s="118" t="s">
        <v>9</v>
      </c>
      <c r="K1" s="118" t="s">
        <v>10</v>
      </c>
      <c r="L1" s="118" t="s">
        <v>11</v>
      </c>
      <c r="M1" s="118" t="s">
        <v>12</v>
      </c>
      <c r="N1" s="118" t="s">
        <v>13</v>
      </c>
      <c r="O1" s="118" t="s">
        <v>14</v>
      </c>
      <c r="P1" s="117" t="s">
        <v>15</v>
      </c>
      <c r="Q1" s="117" t="s">
        <v>16</v>
      </c>
      <c r="R1" s="117" t="s">
        <v>17</v>
      </c>
      <c r="S1" s="118" t="s">
        <v>1307</v>
      </c>
      <c r="T1" s="117" t="s">
        <v>19</v>
      </c>
      <c r="U1" s="118" t="s">
        <v>20</v>
      </c>
      <c r="V1" s="118" t="s">
        <v>21</v>
      </c>
      <c r="W1" s="118" t="s">
        <v>22</v>
      </c>
      <c r="X1" s="119" t="s">
        <v>23</v>
      </c>
      <c r="Y1" s="118" t="s">
        <v>24</v>
      </c>
      <c r="Z1" s="118" t="s">
        <v>25</v>
      </c>
      <c r="AA1" s="118" t="s">
        <v>26</v>
      </c>
      <c r="AB1" s="116" t="s">
        <v>27</v>
      </c>
      <c r="AC1" s="120" t="s">
        <v>28</v>
      </c>
      <c r="AD1" s="117" t="s">
        <v>29</v>
      </c>
      <c r="AE1" s="116" t="s">
        <v>30</v>
      </c>
      <c r="AF1" s="120" t="s">
        <v>31</v>
      </c>
      <c r="AG1" s="116" t="s">
        <v>116</v>
      </c>
      <c r="AH1" s="116" t="s">
        <v>33</v>
      </c>
      <c r="AI1" s="118" t="s">
        <v>34</v>
      </c>
      <c r="AJ1" s="118" t="s">
        <v>35</v>
      </c>
      <c r="AK1" s="118" t="s">
        <v>36</v>
      </c>
      <c r="AL1" s="118" t="s">
        <v>1308</v>
      </c>
      <c r="AM1" s="120" t="s">
        <v>38</v>
      </c>
      <c r="AN1" s="118" t="s">
        <v>39</v>
      </c>
      <c r="AO1" s="118" t="s">
        <v>40</v>
      </c>
      <c r="AP1" s="118" t="s">
        <v>41</v>
      </c>
      <c r="AQ1" s="118" t="s">
        <v>42</v>
      </c>
      <c r="AR1" s="118" t="s">
        <v>43</v>
      </c>
      <c r="AS1" s="118" t="s">
        <v>44</v>
      </c>
      <c r="AT1" s="120" t="s">
        <v>45</v>
      </c>
      <c r="AU1" s="118" t="s">
        <v>46</v>
      </c>
      <c r="AV1" s="118" t="s">
        <v>47</v>
      </c>
      <c r="AW1" s="118" t="s">
        <v>118</v>
      </c>
      <c r="AX1" s="118" t="s">
        <v>50</v>
      </c>
      <c r="AY1" s="118" t="s">
        <v>51</v>
      </c>
      <c r="AZ1" s="118" t="s">
        <v>52</v>
      </c>
      <c r="BA1" s="118" t="s">
        <v>53</v>
      </c>
      <c r="BB1" s="117" t="s">
        <v>54</v>
      </c>
      <c r="BC1" s="116" t="s">
        <v>55</v>
      </c>
      <c r="BD1" s="118" t="s">
        <v>56</v>
      </c>
      <c r="BE1" s="118" t="s">
        <v>57</v>
      </c>
      <c r="BF1" s="120" t="s">
        <v>1309</v>
      </c>
      <c r="BG1" s="116" t="s">
        <v>59</v>
      </c>
      <c r="BH1" s="121" t="s">
        <v>60</v>
      </c>
      <c r="BI1" s="118" t="s">
        <v>61</v>
      </c>
      <c r="BJ1" s="117" t="s">
        <v>62</v>
      </c>
      <c r="BK1" s="118" t="s">
        <v>63</v>
      </c>
      <c r="BL1" s="118" t="s">
        <v>64</v>
      </c>
      <c r="BM1" s="118" t="s">
        <v>65</v>
      </c>
      <c r="BN1" s="118" t="s">
        <v>66</v>
      </c>
      <c r="BO1" s="118" t="s">
        <v>120</v>
      </c>
      <c r="BP1" s="118" t="s">
        <v>121</v>
      </c>
      <c r="BQ1" s="118" t="s">
        <v>69</v>
      </c>
      <c r="BR1" s="118" t="s">
        <v>70</v>
      </c>
      <c r="BS1" s="118" t="s">
        <v>71</v>
      </c>
      <c r="BT1" s="118" t="s">
        <v>72</v>
      </c>
      <c r="BU1" s="118" t="s">
        <v>122</v>
      </c>
      <c r="BV1" s="118" t="s">
        <v>123</v>
      </c>
      <c r="BW1" s="118" t="s">
        <v>124</v>
      </c>
      <c r="BX1" s="118" t="s">
        <v>125</v>
      </c>
      <c r="BY1" s="118" t="s">
        <v>77</v>
      </c>
      <c r="BZ1" s="118" t="s">
        <v>78</v>
      </c>
      <c r="CA1" s="118" t="s">
        <v>79</v>
      </c>
      <c r="CB1" s="118" t="s">
        <v>126</v>
      </c>
      <c r="CC1" s="118" t="s">
        <v>81</v>
      </c>
      <c r="CD1" s="118" t="s">
        <v>82</v>
      </c>
      <c r="CE1" s="118" t="s">
        <v>83</v>
      </c>
      <c r="CF1" s="118" t="s">
        <v>84</v>
      </c>
      <c r="CG1" s="118" t="s">
        <v>85</v>
      </c>
    </row>
    <row r="2" spans="1:85" s="11" customFormat="1">
      <c r="A2" s="122"/>
      <c r="B2" s="123"/>
      <c r="C2" s="124"/>
      <c r="D2" s="123"/>
      <c r="E2" s="125"/>
      <c r="F2" s="126" t="s">
        <v>86</v>
      </c>
      <c r="G2" s="127" t="s">
        <v>87</v>
      </c>
      <c r="H2" s="127" t="s">
        <v>87</v>
      </c>
      <c r="I2" s="122" t="s">
        <v>88</v>
      </c>
      <c r="J2" s="122" t="s">
        <v>88</v>
      </c>
      <c r="K2" s="125"/>
      <c r="L2" s="125"/>
      <c r="M2" s="125" t="s">
        <v>89</v>
      </c>
      <c r="N2" s="122"/>
      <c r="O2" s="122"/>
      <c r="P2" s="127" t="s">
        <v>90</v>
      </c>
      <c r="Q2" s="127" t="s">
        <v>90</v>
      </c>
      <c r="R2" s="127" t="s">
        <v>90</v>
      </c>
      <c r="S2" s="122" t="s">
        <v>90</v>
      </c>
      <c r="T2" s="127" t="s">
        <v>90</v>
      </c>
      <c r="U2" s="127" t="s">
        <v>90</v>
      </c>
      <c r="V2" s="128" t="s">
        <v>90</v>
      </c>
      <c r="W2" s="128" t="s">
        <v>90</v>
      </c>
      <c r="X2" s="129" t="s">
        <v>90</v>
      </c>
      <c r="Y2" s="122"/>
      <c r="Z2" s="122" t="s">
        <v>90</v>
      </c>
      <c r="AA2" s="122" t="s">
        <v>90</v>
      </c>
      <c r="AB2" s="130" t="s">
        <v>90</v>
      </c>
      <c r="AC2" s="131" t="s">
        <v>90</v>
      </c>
      <c r="AD2" s="127" t="s">
        <v>91</v>
      </c>
      <c r="AE2" s="130" t="s">
        <v>92</v>
      </c>
      <c r="AF2" s="131" t="s">
        <v>91</v>
      </c>
      <c r="AG2" s="130" t="s">
        <v>90</v>
      </c>
      <c r="AH2" s="122" t="s">
        <v>90</v>
      </c>
      <c r="AI2" s="122" t="s">
        <v>90</v>
      </c>
      <c r="AJ2" s="122" t="s">
        <v>90</v>
      </c>
      <c r="AK2" s="122" t="s">
        <v>90</v>
      </c>
      <c r="AL2" s="122" t="s">
        <v>90</v>
      </c>
      <c r="AM2" s="131" t="s">
        <v>90</v>
      </c>
      <c r="AN2" s="122" t="s">
        <v>90</v>
      </c>
      <c r="AO2" s="122" t="s">
        <v>90</v>
      </c>
      <c r="AP2" s="122" t="s">
        <v>90</v>
      </c>
      <c r="AQ2" s="122" t="s">
        <v>90</v>
      </c>
      <c r="AR2" s="122" t="s">
        <v>90</v>
      </c>
      <c r="AS2" s="122" t="s">
        <v>90</v>
      </c>
      <c r="AT2" s="131" t="s">
        <v>90</v>
      </c>
      <c r="AU2" s="122" t="s">
        <v>90</v>
      </c>
      <c r="AV2" s="122" t="s">
        <v>90</v>
      </c>
      <c r="AW2" s="122" t="s">
        <v>90</v>
      </c>
      <c r="AX2" s="122" t="s">
        <v>90</v>
      </c>
      <c r="AY2" s="122" t="s">
        <v>90</v>
      </c>
      <c r="AZ2" s="122" t="s">
        <v>90</v>
      </c>
      <c r="BA2" s="122" t="s">
        <v>90</v>
      </c>
      <c r="BB2" s="127"/>
      <c r="BC2" s="130" t="s">
        <v>90</v>
      </c>
      <c r="BD2" s="122" t="s">
        <v>90</v>
      </c>
      <c r="BE2" s="122" t="s">
        <v>93</v>
      </c>
      <c r="BF2" s="130" t="s">
        <v>1215</v>
      </c>
      <c r="BG2" s="130"/>
      <c r="BH2" s="132"/>
      <c r="BI2" s="128" t="s">
        <v>91</v>
      </c>
      <c r="BJ2" s="127" t="s">
        <v>92</v>
      </c>
      <c r="BK2" s="130" t="s">
        <v>95</v>
      </c>
      <c r="BL2" s="130" t="s">
        <v>90</v>
      </c>
      <c r="BM2" s="130" t="s">
        <v>90</v>
      </c>
      <c r="BN2" s="130" t="s">
        <v>90</v>
      </c>
      <c r="BO2" s="130" t="s">
        <v>90</v>
      </c>
      <c r="BP2" s="130" t="s">
        <v>90</v>
      </c>
      <c r="BQ2" s="130" t="s">
        <v>90</v>
      </c>
      <c r="BR2" s="130" t="s">
        <v>90</v>
      </c>
      <c r="BS2" s="130" t="s">
        <v>90</v>
      </c>
      <c r="BT2" s="130" t="s">
        <v>90</v>
      </c>
      <c r="BU2" s="130" t="s">
        <v>90</v>
      </c>
      <c r="BV2" s="130" t="s">
        <v>90</v>
      </c>
      <c r="BW2" s="130" t="s">
        <v>90</v>
      </c>
      <c r="BX2" s="130" t="s">
        <v>90</v>
      </c>
      <c r="BY2" s="130" t="s">
        <v>90</v>
      </c>
      <c r="BZ2" s="130" t="s">
        <v>90</v>
      </c>
      <c r="CA2" s="122" t="s">
        <v>90</v>
      </c>
      <c r="CB2" s="122" t="s">
        <v>90</v>
      </c>
      <c r="CC2" s="122" t="s">
        <v>90</v>
      </c>
      <c r="CD2" s="122" t="s">
        <v>90</v>
      </c>
      <c r="CE2" s="122" t="s">
        <v>90</v>
      </c>
      <c r="CF2" s="122" t="s">
        <v>90</v>
      </c>
      <c r="CG2" s="122" t="s">
        <v>90</v>
      </c>
    </row>
    <row r="3" spans="1:85">
      <c r="A3" s="141" t="s">
        <v>1310</v>
      </c>
      <c r="B3" s="141" t="s">
        <v>1311</v>
      </c>
      <c r="C3" s="428">
        <v>42857</v>
      </c>
      <c r="D3" s="429">
        <v>0.41666666666666669</v>
      </c>
      <c r="E3" s="367" t="s">
        <v>463</v>
      </c>
      <c r="F3" s="430">
        <v>0.47</v>
      </c>
      <c r="G3" s="140"/>
      <c r="H3" s="431">
        <v>16.899999999999999</v>
      </c>
      <c r="I3" s="141"/>
      <c r="J3" s="141"/>
      <c r="K3" s="254" t="s">
        <v>474</v>
      </c>
      <c r="L3" s="253" t="s">
        <v>464</v>
      </c>
      <c r="M3" s="254" t="s">
        <v>1312</v>
      </c>
      <c r="N3" s="141"/>
      <c r="O3" s="253" t="s">
        <v>466</v>
      </c>
      <c r="P3" s="254" t="s">
        <v>715</v>
      </c>
      <c r="Q3" s="254" t="s">
        <v>1313</v>
      </c>
      <c r="R3" s="254" t="s">
        <v>1314</v>
      </c>
      <c r="S3" s="254" t="s">
        <v>680</v>
      </c>
      <c r="T3" s="254" t="s">
        <v>600</v>
      </c>
      <c r="U3" s="254" t="s">
        <v>748</v>
      </c>
      <c r="V3" s="141"/>
      <c r="W3" s="141"/>
      <c r="X3" s="254" t="s">
        <v>748</v>
      </c>
      <c r="Y3" s="431">
        <v>8</v>
      </c>
      <c r="Z3" s="431">
        <v>0.8</v>
      </c>
      <c r="AA3" s="431">
        <v>1.1000000000000001</v>
      </c>
      <c r="AB3" s="432">
        <v>1</v>
      </c>
      <c r="AC3" s="431">
        <v>8.9</v>
      </c>
      <c r="AD3" s="144">
        <v>7900</v>
      </c>
      <c r="AE3" s="143"/>
      <c r="AF3" s="138"/>
      <c r="AG3" s="431" t="s">
        <v>1315</v>
      </c>
      <c r="AH3" s="254" t="s">
        <v>715</v>
      </c>
      <c r="AI3" s="433">
        <v>1.2999999999999999E-2</v>
      </c>
      <c r="AJ3" s="434" t="s">
        <v>769</v>
      </c>
      <c r="AK3" s="431" t="s">
        <v>1316</v>
      </c>
      <c r="AL3" s="254" t="s">
        <v>814</v>
      </c>
      <c r="AM3" s="254" t="s">
        <v>1317</v>
      </c>
      <c r="AN3" s="254" t="s">
        <v>906</v>
      </c>
      <c r="AO3" s="434" t="s">
        <v>773</v>
      </c>
      <c r="AP3" s="141"/>
      <c r="AQ3" s="141"/>
      <c r="AR3" s="141"/>
      <c r="AS3" s="431">
        <v>3.1</v>
      </c>
      <c r="AT3" s="435" t="s">
        <v>1318</v>
      </c>
      <c r="AU3" s="434" t="s">
        <v>1319</v>
      </c>
      <c r="AV3" s="431">
        <v>2.7</v>
      </c>
      <c r="AW3" s="436" t="s">
        <v>906</v>
      </c>
      <c r="AX3" s="434">
        <v>0.09</v>
      </c>
      <c r="AY3" s="434">
        <v>7.0000000000000007E-2</v>
      </c>
      <c r="AZ3" s="141"/>
      <c r="BA3" s="431">
        <v>9.6999999999999993</v>
      </c>
      <c r="BB3" s="433"/>
      <c r="BC3" s="433" t="s">
        <v>769</v>
      </c>
      <c r="BD3" s="141"/>
      <c r="BE3" s="143"/>
      <c r="BF3" s="138"/>
      <c r="BG3" s="144"/>
      <c r="BH3" s="144"/>
      <c r="BI3" s="140"/>
      <c r="BJ3" s="141"/>
      <c r="BK3" s="141"/>
      <c r="BL3" s="254" t="s">
        <v>906</v>
      </c>
      <c r="BM3" s="254" t="s">
        <v>1320</v>
      </c>
      <c r="BN3" s="254" t="s">
        <v>704</v>
      </c>
      <c r="BO3" s="141"/>
      <c r="BP3" s="254" t="s">
        <v>704</v>
      </c>
      <c r="BQ3" s="254" t="s">
        <v>692</v>
      </c>
      <c r="BR3" s="254" t="s">
        <v>704</v>
      </c>
      <c r="BS3" s="254" t="s">
        <v>1321</v>
      </c>
      <c r="BT3" s="254" t="s">
        <v>692</v>
      </c>
      <c r="BU3" s="254" t="s">
        <v>692</v>
      </c>
      <c r="BV3" s="254" t="s">
        <v>1322</v>
      </c>
      <c r="BW3" s="254" t="s">
        <v>692</v>
      </c>
      <c r="BX3" s="254" t="s">
        <v>704</v>
      </c>
      <c r="BY3" s="254" t="s">
        <v>1323</v>
      </c>
      <c r="BZ3" s="254" t="s">
        <v>1324</v>
      </c>
      <c r="CA3" s="254" t="s">
        <v>1324</v>
      </c>
      <c r="CB3" s="436" t="s">
        <v>714</v>
      </c>
      <c r="CC3" s="141"/>
      <c r="CD3" s="141"/>
      <c r="CE3" s="141"/>
      <c r="CF3" s="141"/>
      <c r="CG3" s="141"/>
    </row>
    <row r="4" spans="1:85">
      <c r="A4" s="141" t="s">
        <v>1310</v>
      </c>
      <c r="B4" s="141" t="s">
        <v>1311</v>
      </c>
      <c r="C4" s="428">
        <v>42923</v>
      </c>
      <c r="D4" s="429">
        <v>0.42986111111111108</v>
      </c>
      <c r="E4" s="430" t="s">
        <v>1325</v>
      </c>
      <c r="F4" s="430">
        <v>0.41</v>
      </c>
      <c r="G4" s="140"/>
      <c r="H4" s="431">
        <v>21.8</v>
      </c>
      <c r="I4" s="141"/>
      <c r="J4" s="141"/>
      <c r="K4" s="254" t="s">
        <v>474</v>
      </c>
      <c r="L4" s="253" t="s">
        <v>464</v>
      </c>
      <c r="M4" s="254" t="s">
        <v>1326</v>
      </c>
      <c r="N4" s="141"/>
      <c r="O4" s="253" t="s">
        <v>466</v>
      </c>
      <c r="P4" s="254" t="s">
        <v>1327</v>
      </c>
      <c r="Q4" s="254" t="s">
        <v>1328</v>
      </c>
      <c r="R4" s="254" t="s">
        <v>1314</v>
      </c>
      <c r="S4" s="254" t="s">
        <v>1329</v>
      </c>
      <c r="T4" s="254" t="s">
        <v>906</v>
      </c>
      <c r="U4" s="254" t="s">
        <v>748</v>
      </c>
      <c r="V4" s="141"/>
      <c r="W4" s="141"/>
      <c r="X4" s="254" t="s">
        <v>748</v>
      </c>
      <c r="Y4" s="431">
        <v>8.1999999999999993</v>
      </c>
      <c r="Z4" s="431">
        <v>0.6</v>
      </c>
      <c r="AA4" s="431">
        <v>2.6</v>
      </c>
      <c r="AB4" s="432" t="s">
        <v>1315</v>
      </c>
      <c r="AC4" s="431">
        <v>9.4</v>
      </c>
      <c r="AD4" s="144">
        <v>7900</v>
      </c>
      <c r="AE4" s="143"/>
      <c r="AF4" s="138"/>
      <c r="AG4" s="431" t="s">
        <v>1315</v>
      </c>
      <c r="AH4" s="254" t="s">
        <v>1316</v>
      </c>
      <c r="AI4" s="433">
        <v>8.9999999999999993E-3</v>
      </c>
      <c r="AJ4" s="434" t="s">
        <v>769</v>
      </c>
      <c r="AK4" s="431" t="s">
        <v>1316</v>
      </c>
      <c r="AL4" s="254" t="s">
        <v>814</v>
      </c>
      <c r="AM4" s="434" t="s">
        <v>1320</v>
      </c>
      <c r="AN4" s="254" t="s">
        <v>681</v>
      </c>
      <c r="AO4" s="434" t="s">
        <v>773</v>
      </c>
      <c r="AP4" s="141"/>
      <c r="AQ4" s="141"/>
      <c r="AR4" s="141"/>
      <c r="AS4" s="431">
        <v>3.6</v>
      </c>
      <c r="AT4" s="435" t="s">
        <v>1330</v>
      </c>
      <c r="AU4" s="434" t="s">
        <v>769</v>
      </c>
      <c r="AV4" s="431">
        <v>2.9</v>
      </c>
      <c r="AW4" s="436" t="s">
        <v>681</v>
      </c>
      <c r="AX4" s="434">
        <v>0.12</v>
      </c>
      <c r="AY4" s="434">
        <v>0.11</v>
      </c>
      <c r="AZ4" s="141"/>
      <c r="BA4" s="431">
        <v>11</v>
      </c>
      <c r="BB4" s="254"/>
      <c r="BC4" s="254" t="s">
        <v>769</v>
      </c>
      <c r="BD4" s="141"/>
      <c r="BE4" s="143"/>
      <c r="BF4" s="138"/>
      <c r="BG4" s="144"/>
      <c r="BH4" s="144"/>
      <c r="BI4" s="140"/>
      <c r="BJ4" s="141"/>
      <c r="BK4" s="141"/>
      <c r="BL4" s="254" t="s">
        <v>681</v>
      </c>
      <c r="BM4" s="254" t="s">
        <v>1330</v>
      </c>
      <c r="BN4" s="254" t="s">
        <v>692</v>
      </c>
      <c r="BO4" s="141"/>
      <c r="BP4" s="254" t="s">
        <v>692</v>
      </c>
      <c r="BQ4" s="254" t="s">
        <v>692</v>
      </c>
      <c r="BR4" s="254" t="s">
        <v>1322</v>
      </c>
      <c r="BS4" s="254" t="s">
        <v>725</v>
      </c>
      <c r="BT4" s="254" t="s">
        <v>692</v>
      </c>
      <c r="BU4" s="254" t="s">
        <v>1322</v>
      </c>
      <c r="BV4" s="254" t="s">
        <v>692</v>
      </c>
      <c r="BW4" s="254" t="s">
        <v>704</v>
      </c>
      <c r="BX4" s="254" t="s">
        <v>704</v>
      </c>
      <c r="BY4" s="254" t="s">
        <v>1323</v>
      </c>
      <c r="BZ4" s="254" t="s">
        <v>1331</v>
      </c>
      <c r="CA4" s="254" t="s">
        <v>1331</v>
      </c>
      <c r="CB4" s="436" t="s">
        <v>692</v>
      </c>
      <c r="CC4" s="141"/>
      <c r="CD4" s="141"/>
      <c r="CE4" s="141"/>
      <c r="CF4" s="141"/>
      <c r="CG4" s="141"/>
    </row>
    <row r="5" spans="1:85">
      <c r="A5" s="141" t="s">
        <v>1310</v>
      </c>
      <c r="B5" s="141" t="s">
        <v>1311</v>
      </c>
      <c r="C5" s="428">
        <v>42979</v>
      </c>
      <c r="D5" s="429">
        <v>0.44444444444444442</v>
      </c>
      <c r="E5" s="430" t="s">
        <v>1332</v>
      </c>
      <c r="F5" s="430">
        <v>0.49</v>
      </c>
      <c r="G5" s="140"/>
      <c r="H5" s="431">
        <v>20.2</v>
      </c>
      <c r="I5" s="141"/>
      <c r="J5" s="141"/>
      <c r="K5" s="254" t="s">
        <v>474</v>
      </c>
      <c r="L5" s="253" t="s">
        <v>464</v>
      </c>
      <c r="M5" s="254" t="s">
        <v>1333</v>
      </c>
      <c r="N5" s="141"/>
      <c r="O5" s="253" t="s">
        <v>466</v>
      </c>
      <c r="P5" s="254" t="s">
        <v>1327</v>
      </c>
      <c r="Q5" s="254" t="s">
        <v>1328</v>
      </c>
      <c r="R5" s="254" t="s">
        <v>1334</v>
      </c>
      <c r="S5" s="254" t="s">
        <v>732</v>
      </c>
      <c r="T5" s="254" t="s">
        <v>906</v>
      </c>
      <c r="U5" s="254" t="s">
        <v>1323</v>
      </c>
      <c r="V5" s="141"/>
      <c r="W5" s="141"/>
      <c r="X5" s="254" t="s">
        <v>1335</v>
      </c>
      <c r="Y5" s="431">
        <v>8.1</v>
      </c>
      <c r="Z5" s="431">
        <v>1.2</v>
      </c>
      <c r="AA5" s="431">
        <v>1.2</v>
      </c>
      <c r="AB5" s="432">
        <v>1</v>
      </c>
      <c r="AC5" s="431">
        <v>8.3000000000000007</v>
      </c>
      <c r="AD5" s="144">
        <v>7000</v>
      </c>
      <c r="AE5" s="143"/>
      <c r="AF5" s="138"/>
      <c r="AG5" s="431" t="s">
        <v>1336</v>
      </c>
      <c r="AH5" s="254" t="s">
        <v>1316</v>
      </c>
      <c r="AI5" s="433">
        <v>1.0999999999999999E-2</v>
      </c>
      <c r="AJ5" s="434" t="s">
        <v>1337</v>
      </c>
      <c r="AK5" s="431" t="s">
        <v>780</v>
      </c>
      <c r="AL5" s="254" t="s">
        <v>1337</v>
      </c>
      <c r="AM5" s="434" t="s">
        <v>1330</v>
      </c>
      <c r="AN5" s="254" t="s">
        <v>906</v>
      </c>
      <c r="AO5" s="434" t="s">
        <v>680</v>
      </c>
      <c r="AP5" s="141"/>
      <c r="AQ5" s="141"/>
      <c r="AR5" s="141"/>
      <c r="AS5" s="431">
        <v>3.2</v>
      </c>
      <c r="AT5" s="435" t="s">
        <v>1330</v>
      </c>
      <c r="AU5" s="434">
        <v>0.06</v>
      </c>
      <c r="AV5" s="431">
        <v>2.7</v>
      </c>
      <c r="AW5" s="436" t="s">
        <v>1314</v>
      </c>
      <c r="AX5" s="434">
        <v>0.1</v>
      </c>
      <c r="AY5" s="434">
        <v>0.09</v>
      </c>
      <c r="AZ5" s="141"/>
      <c r="BA5" s="431">
        <v>11</v>
      </c>
      <c r="BB5" s="254"/>
      <c r="BC5" s="254" t="s">
        <v>769</v>
      </c>
      <c r="BD5" s="141"/>
      <c r="BE5" s="143"/>
      <c r="BF5" s="138"/>
      <c r="BG5" s="144"/>
      <c r="BH5" s="144"/>
      <c r="BI5" s="140"/>
      <c r="BJ5" s="141"/>
      <c r="BK5" s="141"/>
      <c r="BL5" s="254" t="s">
        <v>681</v>
      </c>
      <c r="BM5" s="254" t="s">
        <v>1318</v>
      </c>
      <c r="BN5" s="254" t="s">
        <v>692</v>
      </c>
      <c r="BO5" s="141"/>
      <c r="BP5" s="254" t="s">
        <v>704</v>
      </c>
      <c r="BQ5" s="254" t="s">
        <v>704</v>
      </c>
      <c r="BR5" s="254" t="s">
        <v>692</v>
      </c>
      <c r="BS5" s="254" t="s">
        <v>1338</v>
      </c>
      <c r="BT5" s="254" t="s">
        <v>1339</v>
      </c>
      <c r="BU5" s="254" t="s">
        <v>714</v>
      </c>
      <c r="BV5" s="254" t="s">
        <v>704</v>
      </c>
      <c r="BW5" s="254" t="s">
        <v>1339</v>
      </c>
      <c r="BX5" s="254" t="s">
        <v>704</v>
      </c>
      <c r="BY5" s="254" t="s">
        <v>1340</v>
      </c>
      <c r="BZ5" s="254" t="s">
        <v>1341</v>
      </c>
      <c r="CA5" s="254" t="s">
        <v>1342</v>
      </c>
      <c r="CB5" s="436" t="s">
        <v>1322</v>
      </c>
      <c r="CC5" s="141"/>
      <c r="CD5" s="141"/>
      <c r="CE5" s="141"/>
      <c r="CF5" s="141"/>
      <c r="CG5" s="141"/>
    </row>
    <row r="6" spans="1:85">
      <c r="A6" s="141" t="s">
        <v>1310</v>
      </c>
      <c r="B6" s="141" t="s">
        <v>1311</v>
      </c>
      <c r="C6" s="428">
        <v>43047</v>
      </c>
      <c r="D6" s="429">
        <v>0.4548611111111111</v>
      </c>
      <c r="E6" s="430" t="s">
        <v>1343</v>
      </c>
      <c r="F6" s="430">
        <v>1.48</v>
      </c>
      <c r="G6" s="140"/>
      <c r="H6" s="431">
        <v>16.100000000000001</v>
      </c>
      <c r="I6" s="141"/>
      <c r="J6" s="141"/>
      <c r="K6" s="254" t="s">
        <v>474</v>
      </c>
      <c r="L6" s="253" t="s">
        <v>464</v>
      </c>
      <c r="M6" s="254" t="s">
        <v>1344</v>
      </c>
      <c r="N6" s="141"/>
      <c r="O6" s="253" t="s">
        <v>466</v>
      </c>
      <c r="P6" s="254" t="s">
        <v>1316</v>
      </c>
      <c r="Q6" s="254" t="s">
        <v>1345</v>
      </c>
      <c r="R6" s="254" t="s">
        <v>681</v>
      </c>
      <c r="S6" s="254" t="s">
        <v>1329</v>
      </c>
      <c r="T6" s="254" t="s">
        <v>906</v>
      </c>
      <c r="U6" s="254" t="s">
        <v>1335</v>
      </c>
      <c r="V6" s="141"/>
      <c r="W6" s="141"/>
      <c r="X6" s="254" t="s">
        <v>1346</v>
      </c>
      <c r="Y6" s="431">
        <v>8.1</v>
      </c>
      <c r="Z6" s="254" t="s">
        <v>1347</v>
      </c>
      <c r="AA6" s="431">
        <v>2.2000000000000002</v>
      </c>
      <c r="AB6" s="432">
        <v>11</v>
      </c>
      <c r="AC6" s="431">
        <v>8.5</v>
      </c>
      <c r="AD6" s="144">
        <v>2200</v>
      </c>
      <c r="AE6" s="143"/>
      <c r="AF6" s="138"/>
      <c r="AG6" s="431" t="s">
        <v>1348</v>
      </c>
      <c r="AH6" s="254" t="s">
        <v>1349</v>
      </c>
      <c r="AI6" s="433">
        <v>1.0999999999999999E-2</v>
      </c>
      <c r="AJ6" s="434" t="s">
        <v>1350</v>
      </c>
      <c r="AK6" s="431" t="s">
        <v>1351</v>
      </c>
      <c r="AL6" s="254" t="s">
        <v>814</v>
      </c>
      <c r="AM6" s="434" t="s">
        <v>1347</v>
      </c>
      <c r="AN6" s="254" t="s">
        <v>681</v>
      </c>
      <c r="AO6" s="434" t="s">
        <v>680</v>
      </c>
      <c r="AP6" s="141"/>
      <c r="AQ6" s="141"/>
      <c r="AR6" s="141"/>
      <c r="AS6" s="431">
        <v>2.2999999999999998</v>
      </c>
      <c r="AT6" s="435" t="s">
        <v>1318</v>
      </c>
      <c r="AU6" s="434" t="s">
        <v>769</v>
      </c>
      <c r="AV6" s="431">
        <v>2</v>
      </c>
      <c r="AW6" s="436" t="s">
        <v>681</v>
      </c>
      <c r="AX6" s="434">
        <v>0.06</v>
      </c>
      <c r="AY6" s="434">
        <v>0.05</v>
      </c>
      <c r="AZ6" s="141"/>
      <c r="BA6" s="431">
        <v>6.9</v>
      </c>
      <c r="BB6" s="254"/>
      <c r="BC6" s="254" t="s">
        <v>1319</v>
      </c>
      <c r="BD6" s="141"/>
      <c r="BE6" s="143"/>
      <c r="BF6" s="138"/>
      <c r="BG6" s="144"/>
      <c r="BH6" s="144"/>
      <c r="BI6" s="140"/>
      <c r="BJ6" s="141"/>
      <c r="BK6" s="141"/>
      <c r="BL6" s="254" t="s">
        <v>681</v>
      </c>
      <c r="BM6" s="254" t="s">
        <v>1330</v>
      </c>
      <c r="BN6" s="254" t="s">
        <v>1339</v>
      </c>
      <c r="BO6" s="141"/>
      <c r="BP6" s="254" t="s">
        <v>704</v>
      </c>
      <c r="BQ6" s="254" t="s">
        <v>704</v>
      </c>
      <c r="BR6" s="254" t="s">
        <v>704</v>
      </c>
      <c r="BS6" s="254" t="s">
        <v>1352</v>
      </c>
      <c r="BT6" s="254" t="s">
        <v>1322</v>
      </c>
      <c r="BU6" s="254" t="s">
        <v>1353</v>
      </c>
      <c r="BV6" s="254" t="s">
        <v>1353</v>
      </c>
      <c r="BW6" s="254" t="s">
        <v>1339</v>
      </c>
      <c r="BX6" s="254" t="s">
        <v>1322</v>
      </c>
      <c r="BY6" s="254" t="s">
        <v>748</v>
      </c>
      <c r="BZ6" s="254" t="s">
        <v>1354</v>
      </c>
      <c r="CA6" s="254" t="s">
        <v>1355</v>
      </c>
      <c r="CB6" s="436" t="s">
        <v>1353</v>
      </c>
      <c r="CC6" s="141"/>
      <c r="CD6" s="141"/>
      <c r="CE6" s="141"/>
      <c r="CF6" s="141"/>
      <c r="CG6" s="141"/>
    </row>
    <row r="7" spans="1:85">
      <c r="A7" s="141" t="s">
        <v>1310</v>
      </c>
      <c r="B7" s="141" t="s">
        <v>1311</v>
      </c>
      <c r="C7" s="428">
        <v>43110</v>
      </c>
      <c r="D7" s="429">
        <v>0.43402777777777773</v>
      </c>
      <c r="E7" s="430" t="s">
        <v>1356</v>
      </c>
      <c r="F7" s="430">
        <v>0.49199999999999999</v>
      </c>
      <c r="G7" s="140"/>
      <c r="H7" s="431">
        <v>10.5</v>
      </c>
      <c r="I7" s="141"/>
      <c r="J7" s="141"/>
      <c r="K7" s="254" t="s">
        <v>474</v>
      </c>
      <c r="L7" s="253" t="s">
        <v>464</v>
      </c>
      <c r="M7" s="254" t="s">
        <v>1357</v>
      </c>
      <c r="N7" s="141"/>
      <c r="O7" s="253" t="s">
        <v>466</v>
      </c>
      <c r="P7" s="254" t="s">
        <v>1351</v>
      </c>
      <c r="Q7" s="254" t="s">
        <v>1313</v>
      </c>
      <c r="R7" s="254" t="s">
        <v>906</v>
      </c>
      <c r="S7" s="254" t="s">
        <v>680</v>
      </c>
      <c r="T7" s="254" t="s">
        <v>1314</v>
      </c>
      <c r="U7" s="254" t="s">
        <v>1323</v>
      </c>
      <c r="V7" s="141"/>
      <c r="W7" s="141"/>
      <c r="X7" s="254" t="s">
        <v>1340</v>
      </c>
      <c r="Y7" s="431">
        <v>8.3000000000000007</v>
      </c>
      <c r="Z7" s="431">
        <v>0.8</v>
      </c>
      <c r="AA7" s="431">
        <v>2</v>
      </c>
      <c r="AB7" s="432" t="s">
        <v>1315</v>
      </c>
      <c r="AC7" s="431">
        <v>10</v>
      </c>
      <c r="AD7" s="144">
        <v>1100</v>
      </c>
      <c r="AE7" s="143"/>
      <c r="AF7" s="138"/>
      <c r="AG7" s="431" t="s">
        <v>736</v>
      </c>
      <c r="AH7" s="254" t="s">
        <v>715</v>
      </c>
      <c r="AI7" s="433">
        <v>8.9999999999999993E-3</v>
      </c>
      <c r="AJ7" s="434" t="s">
        <v>1350</v>
      </c>
      <c r="AK7" s="431" t="s">
        <v>1351</v>
      </c>
      <c r="AL7" s="254" t="s">
        <v>1350</v>
      </c>
      <c r="AM7" s="434" t="s">
        <v>1330</v>
      </c>
      <c r="AN7" s="254" t="s">
        <v>1358</v>
      </c>
      <c r="AO7" s="434" t="s">
        <v>680</v>
      </c>
      <c r="AP7" s="141"/>
      <c r="AQ7" s="141"/>
      <c r="AR7" s="141"/>
      <c r="AS7" s="431">
        <v>3.3</v>
      </c>
      <c r="AT7" s="435" t="s">
        <v>1317</v>
      </c>
      <c r="AU7" s="434" t="s">
        <v>814</v>
      </c>
      <c r="AV7" s="431">
        <v>2.9</v>
      </c>
      <c r="AW7" s="436" t="s">
        <v>906</v>
      </c>
      <c r="AX7" s="434">
        <v>0.08</v>
      </c>
      <c r="AY7" s="434">
        <v>0.06</v>
      </c>
      <c r="AZ7" s="141"/>
      <c r="BA7" s="431">
        <v>10</v>
      </c>
      <c r="BB7" s="254"/>
      <c r="BC7" s="254" t="s">
        <v>1319</v>
      </c>
      <c r="BD7" s="141"/>
      <c r="BE7" s="143"/>
      <c r="BF7" s="138"/>
      <c r="BG7" s="144"/>
      <c r="BH7" s="144"/>
      <c r="BI7" s="140"/>
      <c r="BJ7" s="141"/>
      <c r="BK7" s="141"/>
      <c r="BL7" s="254" t="s">
        <v>1358</v>
      </c>
      <c r="BM7" s="254" t="s">
        <v>1317</v>
      </c>
      <c r="BN7" s="254" t="s">
        <v>1353</v>
      </c>
      <c r="BO7" s="141"/>
      <c r="BP7" s="254" t="s">
        <v>704</v>
      </c>
      <c r="BQ7" s="254" t="s">
        <v>726</v>
      </c>
      <c r="BR7" s="254" t="s">
        <v>726</v>
      </c>
      <c r="BS7" s="254" t="s">
        <v>1359</v>
      </c>
      <c r="BT7" s="254" t="s">
        <v>692</v>
      </c>
      <c r="BU7" s="254" t="s">
        <v>1353</v>
      </c>
      <c r="BV7" s="254" t="s">
        <v>1322</v>
      </c>
      <c r="BW7" s="254" t="s">
        <v>692</v>
      </c>
      <c r="BX7" s="254" t="s">
        <v>1322</v>
      </c>
      <c r="BY7" s="254" t="s">
        <v>1335</v>
      </c>
      <c r="BZ7" s="254" t="s">
        <v>1331</v>
      </c>
      <c r="CA7" s="254" t="s">
        <v>1324</v>
      </c>
      <c r="CB7" s="436" t="s">
        <v>692</v>
      </c>
      <c r="CC7" s="141"/>
      <c r="CD7" s="141"/>
      <c r="CE7" s="141"/>
      <c r="CF7" s="141"/>
      <c r="CG7" s="141"/>
    </row>
    <row r="8" spans="1:85">
      <c r="A8" s="141" t="s">
        <v>1310</v>
      </c>
      <c r="B8" s="141" t="s">
        <v>1311</v>
      </c>
      <c r="C8" s="428">
        <v>43161</v>
      </c>
      <c r="D8" s="429">
        <v>0.41319444444444442</v>
      </c>
      <c r="E8" s="430" t="s">
        <v>463</v>
      </c>
      <c r="F8" s="430">
        <v>0.58699999999999997</v>
      </c>
      <c r="G8" s="140"/>
      <c r="H8" s="431">
        <v>11.8</v>
      </c>
      <c r="I8" s="141"/>
      <c r="J8" s="141"/>
      <c r="K8" s="254" t="s">
        <v>474</v>
      </c>
      <c r="L8" s="253" t="s">
        <v>464</v>
      </c>
      <c r="M8" s="254" t="s">
        <v>1333</v>
      </c>
      <c r="N8" s="141"/>
      <c r="O8" s="253" t="s">
        <v>466</v>
      </c>
      <c r="P8" s="254" t="s">
        <v>109</v>
      </c>
      <c r="Q8" s="254" t="s">
        <v>1360</v>
      </c>
      <c r="R8" s="254" t="s">
        <v>107</v>
      </c>
      <c r="S8" s="254" t="s">
        <v>114</v>
      </c>
      <c r="T8" s="254" t="s">
        <v>107</v>
      </c>
      <c r="U8" s="254" t="s">
        <v>110</v>
      </c>
      <c r="V8" s="141"/>
      <c r="W8" s="141"/>
      <c r="X8" s="254" t="s">
        <v>110</v>
      </c>
      <c r="Y8" s="431">
        <v>8</v>
      </c>
      <c r="Z8" s="431">
        <v>0.3</v>
      </c>
      <c r="AA8" s="431">
        <v>1.6</v>
      </c>
      <c r="AB8" s="432">
        <v>2</v>
      </c>
      <c r="AC8" s="431">
        <v>10</v>
      </c>
      <c r="AD8" s="144">
        <v>1700</v>
      </c>
      <c r="AE8" s="143"/>
      <c r="AF8" s="138"/>
      <c r="AG8" s="431" t="s">
        <v>1361</v>
      </c>
      <c r="AH8" s="254" t="s">
        <v>1351</v>
      </c>
      <c r="AI8" s="433">
        <v>1.7000000000000001E-2</v>
      </c>
      <c r="AJ8" s="434">
        <v>0.1</v>
      </c>
      <c r="AK8" s="431" t="s">
        <v>715</v>
      </c>
      <c r="AL8" s="254" t="s">
        <v>814</v>
      </c>
      <c r="AM8" s="434" t="s">
        <v>584</v>
      </c>
      <c r="AN8" s="254" t="s">
        <v>906</v>
      </c>
      <c r="AO8" s="434" t="s">
        <v>732</v>
      </c>
      <c r="AP8" s="141"/>
      <c r="AQ8" s="141"/>
      <c r="AR8" s="141"/>
      <c r="AS8" s="431">
        <v>4.4000000000000004</v>
      </c>
      <c r="AT8" s="435" t="s">
        <v>1330</v>
      </c>
      <c r="AU8" s="431" t="s">
        <v>1319</v>
      </c>
      <c r="AV8" s="431">
        <v>2.9</v>
      </c>
      <c r="AW8" s="254" t="s">
        <v>906</v>
      </c>
      <c r="AX8" s="434">
        <v>0.08</v>
      </c>
      <c r="AY8" s="434">
        <v>7.0000000000000007E-2</v>
      </c>
      <c r="AZ8" s="141"/>
      <c r="BA8" s="431">
        <v>11</v>
      </c>
      <c r="BB8" s="254"/>
      <c r="BC8" s="254" t="s">
        <v>1319</v>
      </c>
      <c r="BD8" s="141"/>
      <c r="BE8" s="143"/>
      <c r="BF8" s="138"/>
      <c r="BG8" s="144"/>
      <c r="BH8" s="144"/>
      <c r="BI8" s="140"/>
      <c r="BJ8" s="141"/>
      <c r="BK8" s="141"/>
      <c r="BL8" s="254" t="s">
        <v>1314</v>
      </c>
      <c r="BM8" s="254" t="s">
        <v>1362</v>
      </c>
      <c r="BN8" s="254" t="s">
        <v>1322</v>
      </c>
      <c r="BO8" s="141"/>
      <c r="BP8" s="254" t="s">
        <v>1322</v>
      </c>
      <c r="BQ8" s="254" t="s">
        <v>704</v>
      </c>
      <c r="BR8" s="254" t="s">
        <v>1322</v>
      </c>
      <c r="BS8" s="254" t="s">
        <v>1321</v>
      </c>
      <c r="BT8" s="254" t="s">
        <v>103</v>
      </c>
      <c r="BU8" s="254" t="s">
        <v>1322</v>
      </c>
      <c r="BV8" s="254" t="s">
        <v>1339</v>
      </c>
      <c r="BW8" s="436" t="s">
        <v>704</v>
      </c>
      <c r="BX8" s="254" t="s">
        <v>714</v>
      </c>
      <c r="BY8" s="254" t="s">
        <v>628</v>
      </c>
      <c r="BZ8" s="254" t="s">
        <v>1331</v>
      </c>
      <c r="CA8" s="254" t="s">
        <v>1331</v>
      </c>
      <c r="CB8" s="436" t="s">
        <v>1322</v>
      </c>
      <c r="CC8" s="141"/>
      <c r="CD8" s="141"/>
      <c r="CE8" s="141"/>
      <c r="CF8" s="141"/>
      <c r="CG8" s="141"/>
    </row>
    <row r="9" spans="1:85">
      <c r="A9" s="141" t="s">
        <v>1310</v>
      </c>
      <c r="B9" s="141" t="s">
        <v>1363</v>
      </c>
      <c r="C9" s="428">
        <v>42857</v>
      </c>
      <c r="D9" s="429">
        <v>0.37847222222222227</v>
      </c>
      <c r="E9" s="430" t="s">
        <v>463</v>
      </c>
      <c r="F9" s="430">
        <v>1.3137000000000001</v>
      </c>
      <c r="G9" s="140"/>
      <c r="H9" s="431">
        <v>17.3</v>
      </c>
      <c r="I9" s="141"/>
      <c r="J9" s="141"/>
      <c r="K9" s="254" t="s">
        <v>474</v>
      </c>
      <c r="L9" s="253" t="s">
        <v>464</v>
      </c>
      <c r="M9" s="254" t="s">
        <v>1357</v>
      </c>
      <c r="N9" s="141"/>
      <c r="O9" s="253" t="s">
        <v>466</v>
      </c>
      <c r="P9" s="254" t="s">
        <v>1327</v>
      </c>
      <c r="Q9" s="254" t="s">
        <v>1360</v>
      </c>
      <c r="R9" s="254" t="s">
        <v>746</v>
      </c>
      <c r="S9" s="254" t="s">
        <v>1364</v>
      </c>
      <c r="T9" s="254" t="s">
        <v>906</v>
      </c>
      <c r="U9" s="254" t="s">
        <v>1323</v>
      </c>
      <c r="V9" s="141"/>
      <c r="W9" s="141"/>
      <c r="X9" s="254" t="s">
        <v>748</v>
      </c>
      <c r="Y9" s="431">
        <v>8.3000000000000007</v>
      </c>
      <c r="Z9" s="431">
        <v>0.8</v>
      </c>
      <c r="AA9" s="431">
        <v>0.9</v>
      </c>
      <c r="AB9" s="432">
        <v>1</v>
      </c>
      <c r="AC9" s="431">
        <v>9.6</v>
      </c>
      <c r="AD9" s="144">
        <v>3300</v>
      </c>
      <c r="AE9" s="143"/>
      <c r="AF9" s="138"/>
      <c r="AG9" s="431" t="s">
        <v>1315</v>
      </c>
      <c r="AH9" s="254" t="s">
        <v>1327</v>
      </c>
      <c r="AI9" s="433">
        <v>8.9999999999999993E-3</v>
      </c>
      <c r="AJ9" s="434" t="s">
        <v>1319</v>
      </c>
      <c r="AK9" s="431" t="s">
        <v>1327</v>
      </c>
      <c r="AL9" s="254" t="s">
        <v>1319</v>
      </c>
      <c r="AM9" s="254" t="s">
        <v>1320</v>
      </c>
      <c r="AN9" s="254" t="s">
        <v>906</v>
      </c>
      <c r="AO9" s="434" t="s">
        <v>773</v>
      </c>
      <c r="AP9" s="141"/>
      <c r="AQ9" s="141"/>
      <c r="AR9" s="141"/>
      <c r="AS9" s="431">
        <v>3.6</v>
      </c>
      <c r="AT9" s="435" t="s">
        <v>1318</v>
      </c>
      <c r="AU9" s="434" t="s">
        <v>1350</v>
      </c>
      <c r="AV9" s="431">
        <v>3.1</v>
      </c>
      <c r="AW9" s="436" t="s">
        <v>1358</v>
      </c>
      <c r="AX9" s="434">
        <v>0.09</v>
      </c>
      <c r="AY9" s="434">
        <v>0.06</v>
      </c>
      <c r="AZ9" s="141"/>
      <c r="BA9" s="431">
        <v>9.1</v>
      </c>
      <c r="BB9" s="433"/>
      <c r="BC9" s="433" t="s">
        <v>1319</v>
      </c>
      <c r="BD9" s="141"/>
      <c r="BE9" s="143"/>
      <c r="BF9" s="138"/>
      <c r="BG9" s="144"/>
      <c r="BH9" s="144"/>
      <c r="BI9" s="140"/>
      <c r="BJ9" s="141"/>
      <c r="BK9" s="141"/>
      <c r="BL9" s="254" t="s">
        <v>906</v>
      </c>
      <c r="BM9" s="254" t="s">
        <v>1347</v>
      </c>
      <c r="BN9" s="254" t="s">
        <v>1322</v>
      </c>
      <c r="BO9" s="141"/>
      <c r="BP9" s="254" t="s">
        <v>1353</v>
      </c>
      <c r="BQ9" s="254" t="s">
        <v>1322</v>
      </c>
      <c r="BR9" s="254">
        <v>2.0000000000000001E-4</v>
      </c>
      <c r="BS9" s="254" t="s">
        <v>1352</v>
      </c>
      <c r="BT9" s="254" t="s">
        <v>704</v>
      </c>
      <c r="BU9" s="254" t="s">
        <v>704</v>
      </c>
      <c r="BV9" s="254" t="s">
        <v>1322</v>
      </c>
      <c r="BW9" s="254" t="s">
        <v>1353</v>
      </c>
      <c r="BX9" s="254" t="s">
        <v>1353</v>
      </c>
      <c r="BY9" s="254" t="s">
        <v>1346</v>
      </c>
      <c r="BZ9" s="254" t="s">
        <v>1355</v>
      </c>
      <c r="CA9" s="254" t="s">
        <v>1331</v>
      </c>
      <c r="CB9" s="436" t="s">
        <v>1353</v>
      </c>
      <c r="CC9" s="141"/>
      <c r="CD9" s="141"/>
      <c r="CE9" s="141"/>
      <c r="CF9" s="141"/>
      <c r="CG9" s="141"/>
    </row>
    <row r="10" spans="1:85">
      <c r="A10" s="141" t="s">
        <v>1310</v>
      </c>
      <c r="B10" s="141" t="s">
        <v>1363</v>
      </c>
      <c r="C10" s="428">
        <v>42923</v>
      </c>
      <c r="D10" s="429">
        <v>0.3888888888888889</v>
      </c>
      <c r="E10" s="430" t="s">
        <v>1365</v>
      </c>
      <c r="F10" s="430">
        <v>0.98819999999999997</v>
      </c>
      <c r="G10" s="140"/>
      <c r="H10" s="431">
        <v>22.4</v>
      </c>
      <c r="I10" s="141"/>
      <c r="J10" s="141"/>
      <c r="K10" s="254" t="s">
        <v>474</v>
      </c>
      <c r="L10" s="253" t="s">
        <v>464</v>
      </c>
      <c r="M10" s="254" t="s">
        <v>1312</v>
      </c>
      <c r="N10" s="141"/>
      <c r="O10" s="253" t="s">
        <v>466</v>
      </c>
      <c r="P10" s="254" t="s">
        <v>1316</v>
      </c>
      <c r="Q10" s="254" t="s">
        <v>1313</v>
      </c>
      <c r="R10" s="254" t="s">
        <v>1358</v>
      </c>
      <c r="S10" s="254" t="s">
        <v>680</v>
      </c>
      <c r="T10" s="254" t="s">
        <v>681</v>
      </c>
      <c r="U10" s="254" t="s">
        <v>1335</v>
      </c>
      <c r="V10" s="141"/>
      <c r="W10" s="141"/>
      <c r="X10" s="254" t="s">
        <v>1323</v>
      </c>
      <c r="Y10" s="431">
        <v>8.1</v>
      </c>
      <c r="Z10" s="431">
        <v>0.3</v>
      </c>
      <c r="AA10" s="431">
        <v>1.5</v>
      </c>
      <c r="AB10" s="432" t="s">
        <v>1361</v>
      </c>
      <c r="AC10" s="431">
        <v>9.8000000000000007</v>
      </c>
      <c r="AD10" s="144">
        <v>4900</v>
      </c>
      <c r="AE10" s="143"/>
      <c r="AF10" s="138"/>
      <c r="AG10" s="431" t="s">
        <v>1336</v>
      </c>
      <c r="AH10" s="254" t="s">
        <v>1327</v>
      </c>
      <c r="AI10" s="433">
        <v>1.4999999999999999E-2</v>
      </c>
      <c r="AJ10" s="434" t="s">
        <v>1319</v>
      </c>
      <c r="AK10" s="431" t="s">
        <v>1327</v>
      </c>
      <c r="AL10" s="254" t="s">
        <v>1319</v>
      </c>
      <c r="AM10" s="434" t="s">
        <v>1318</v>
      </c>
      <c r="AN10" s="254" t="s">
        <v>1314</v>
      </c>
      <c r="AO10" s="434" t="s">
        <v>773</v>
      </c>
      <c r="AP10" s="141"/>
      <c r="AQ10" s="141"/>
      <c r="AR10" s="141"/>
      <c r="AS10" s="431">
        <v>3.6</v>
      </c>
      <c r="AT10" s="435" t="s">
        <v>1362</v>
      </c>
      <c r="AU10" s="434" t="s">
        <v>814</v>
      </c>
      <c r="AV10" s="431">
        <v>3.1</v>
      </c>
      <c r="AW10" s="436" t="s">
        <v>906</v>
      </c>
      <c r="AX10" s="434">
        <v>7.0000000000000007E-2</v>
      </c>
      <c r="AY10" s="434">
        <v>7.0000000000000007E-2</v>
      </c>
      <c r="AZ10" s="141"/>
      <c r="BA10" s="431">
        <v>10</v>
      </c>
      <c r="BB10" s="254"/>
      <c r="BC10" s="254" t="s">
        <v>814</v>
      </c>
      <c r="BD10" s="141"/>
      <c r="BE10" s="143"/>
      <c r="BF10" s="138"/>
      <c r="BG10" s="144"/>
      <c r="BH10" s="144"/>
      <c r="BI10" s="140"/>
      <c r="BJ10" s="141"/>
      <c r="BK10" s="141"/>
      <c r="BL10" s="254" t="s">
        <v>1358</v>
      </c>
      <c r="BM10" s="254" t="s">
        <v>1330</v>
      </c>
      <c r="BN10" s="254" t="s">
        <v>1339</v>
      </c>
      <c r="BO10" s="141"/>
      <c r="BP10" s="254" t="s">
        <v>1322</v>
      </c>
      <c r="BQ10" s="254" t="s">
        <v>704</v>
      </c>
      <c r="BR10" s="254">
        <v>2.0000000000000001E-4</v>
      </c>
      <c r="BS10" s="254" t="s">
        <v>1352</v>
      </c>
      <c r="BT10" s="254" t="s">
        <v>1322</v>
      </c>
      <c r="BU10" s="254" t="s">
        <v>704</v>
      </c>
      <c r="BV10" s="254" t="s">
        <v>1353</v>
      </c>
      <c r="BW10" s="254" t="s">
        <v>704</v>
      </c>
      <c r="BX10" s="254" t="s">
        <v>1339</v>
      </c>
      <c r="BY10" s="254" t="s">
        <v>1335</v>
      </c>
      <c r="BZ10" s="254" t="s">
        <v>1341</v>
      </c>
      <c r="CA10" s="254" t="s">
        <v>1341</v>
      </c>
      <c r="CB10" s="436" t="s">
        <v>704</v>
      </c>
      <c r="CC10" s="141"/>
      <c r="CD10" s="141"/>
      <c r="CE10" s="141"/>
      <c r="CF10" s="141"/>
      <c r="CG10" s="141"/>
    </row>
    <row r="11" spans="1:85">
      <c r="A11" s="141" t="s">
        <v>1310</v>
      </c>
      <c r="B11" s="141" t="s">
        <v>1363</v>
      </c>
      <c r="C11" s="428">
        <v>42979</v>
      </c>
      <c r="D11" s="429">
        <v>0.39583333333333331</v>
      </c>
      <c r="E11" s="430" t="s">
        <v>1332</v>
      </c>
      <c r="F11" s="430">
        <v>0.79</v>
      </c>
      <c r="G11" s="140"/>
      <c r="H11" s="431">
        <v>20.7</v>
      </c>
      <c r="I11" s="141"/>
      <c r="J11" s="141"/>
      <c r="K11" s="254" t="s">
        <v>474</v>
      </c>
      <c r="L11" s="253" t="s">
        <v>464</v>
      </c>
      <c r="M11" s="254" t="s">
        <v>1333</v>
      </c>
      <c r="N11" s="141"/>
      <c r="O11" s="253" t="s">
        <v>466</v>
      </c>
      <c r="P11" s="254" t="s">
        <v>1316</v>
      </c>
      <c r="Q11" s="254" t="s">
        <v>1366</v>
      </c>
      <c r="R11" s="254" t="s">
        <v>906</v>
      </c>
      <c r="S11" s="254" t="s">
        <v>1367</v>
      </c>
      <c r="T11" s="254" t="s">
        <v>681</v>
      </c>
      <c r="U11" s="254" t="s">
        <v>1346</v>
      </c>
      <c r="V11" s="141"/>
      <c r="W11" s="141"/>
      <c r="X11" s="254" t="s">
        <v>1346</v>
      </c>
      <c r="Y11" s="431">
        <v>8.5</v>
      </c>
      <c r="Z11" s="431">
        <v>0.6</v>
      </c>
      <c r="AA11" s="431">
        <v>1</v>
      </c>
      <c r="AB11" s="432">
        <v>1</v>
      </c>
      <c r="AC11" s="431">
        <v>10</v>
      </c>
      <c r="AD11" s="144">
        <v>2400</v>
      </c>
      <c r="AE11" s="143"/>
      <c r="AF11" s="138"/>
      <c r="AG11" s="431" t="s">
        <v>1361</v>
      </c>
      <c r="AH11" s="254" t="s">
        <v>1316</v>
      </c>
      <c r="AI11" s="433">
        <v>6.0000000000000001E-3</v>
      </c>
      <c r="AJ11" s="434" t="s">
        <v>1350</v>
      </c>
      <c r="AK11" s="431" t="s">
        <v>1349</v>
      </c>
      <c r="AL11" s="254" t="s">
        <v>807</v>
      </c>
      <c r="AM11" s="434" t="s">
        <v>1330</v>
      </c>
      <c r="AN11" s="254" t="s">
        <v>906</v>
      </c>
      <c r="AO11" s="434" t="s">
        <v>1329</v>
      </c>
      <c r="AP11" s="141"/>
      <c r="AQ11" s="141"/>
      <c r="AR11" s="141"/>
      <c r="AS11" s="431">
        <v>3.6</v>
      </c>
      <c r="AT11" s="435" t="s">
        <v>1347</v>
      </c>
      <c r="AU11" s="434" t="s">
        <v>807</v>
      </c>
      <c r="AV11" s="431">
        <v>2.7</v>
      </c>
      <c r="AW11" s="436" t="s">
        <v>1358</v>
      </c>
      <c r="AX11" s="434">
        <v>0.06</v>
      </c>
      <c r="AY11" s="434">
        <v>0.05</v>
      </c>
      <c r="AZ11" s="141"/>
      <c r="BA11" s="431">
        <v>9.9</v>
      </c>
      <c r="BB11" s="254"/>
      <c r="BC11" s="254" t="s">
        <v>814</v>
      </c>
      <c r="BD11" s="141"/>
      <c r="BE11" s="143"/>
      <c r="BF11" s="138"/>
      <c r="BG11" s="144"/>
      <c r="BH11" s="144"/>
      <c r="BI11" s="140"/>
      <c r="BJ11" s="141"/>
      <c r="BK11" s="141"/>
      <c r="BL11" s="254" t="s">
        <v>746</v>
      </c>
      <c r="BM11" s="254" t="s">
        <v>1317</v>
      </c>
      <c r="BN11" s="254" t="s">
        <v>1322</v>
      </c>
      <c r="BO11" s="141"/>
      <c r="BP11" s="254" t="s">
        <v>1322</v>
      </c>
      <c r="BQ11" s="254" t="s">
        <v>1353</v>
      </c>
      <c r="BR11" s="254" t="s">
        <v>1322</v>
      </c>
      <c r="BS11" s="254" t="s">
        <v>1338</v>
      </c>
      <c r="BT11" s="254" t="s">
        <v>1322</v>
      </c>
      <c r="BU11" s="254" t="s">
        <v>1322</v>
      </c>
      <c r="BV11" s="254" t="s">
        <v>1339</v>
      </c>
      <c r="BW11" s="254" t="s">
        <v>1322</v>
      </c>
      <c r="BX11" s="254" t="s">
        <v>1322</v>
      </c>
      <c r="BY11" s="254" t="s">
        <v>1340</v>
      </c>
      <c r="BZ11" s="254" t="s">
        <v>1331</v>
      </c>
      <c r="CA11" s="254" t="s">
        <v>1331</v>
      </c>
      <c r="CB11" s="436" t="s">
        <v>1353</v>
      </c>
      <c r="CC11" s="141"/>
      <c r="CD11" s="141"/>
      <c r="CE11" s="141"/>
      <c r="CF11" s="141"/>
      <c r="CG11" s="141"/>
    </row>
    <row r="12" spans="1:85">
      <c r="A12" s="141" t="s">
        <v>1310</v>
      </c>
      <c r="B12" s="141" t="s">
        <v>1363</v>
      </c>
      <c r="C12" s="428">
        <v>43047</v>
      </c>
      <c r="D12" s="429">
        <v>0.39583333333333331</v>
      </c>
      <c r="E12" s="430" t="s">
        <v>1343</v>
      </c>
      <c r="F12" s="430">
        <v>3.09</v>
      </c>
      <c r="G12" s="140"/>
      <c r="H12" s="431">
        <v>16.8</v>
      </c>
      <c r="I12" s="141"/>
      <c r="J12" s="141"/>
      <c r="K12" s="254" t="s">
        <v>474</v>
      </c>
      <c r="L12" s="253" t="s">
        <v>464</v>
      </c>
      <c r="M12" s="254" t="s">
        <v>1333</v>
      </c>
      <c r="N12" s="141"/>
      <c r="O12" s="253" t="s">
        <v>466</v>
      </c>
      <c r="P12" s="254" t="s">
        <v>1351</v>
      </c>
      <c r="Q12" s="254" t="s">
        <v>1345</v>
      </c>
      <c r="R12" s="254" t="s">
        <v>906</v>
      </c>
      <c r="S12" s="254" t="s">
        <v>1364</v>
      </c>
      <c r="T12" s="254" t="s">
        <v>1358</v>
      </c>
      <c r="U12" s="254" t="s">
        <v>1346</v>
      </c>
      <c r="V12" s="141"/>
      <c r="W12" s="141"/>
      <c r="X12" s="254" t="s">
        <v>1340</v>
      </c>
      <c r="Y12" s="431">
        <v>8.1</v>
      </c>
      <c r="Z12" s="431">
        <v>0.5</v>
      </c>
      <c r="AA12" s="431">
        <v>1.2</v>
      </c>
      <c r="AB12" s="432">
        <v>2</v>
      </c>
      <c r="AC12" s="431">
        <v>8.6</v>
      </c>
      <c r="AD12" s="144">
        <v>4600</v>
      </c>
      <c r="AE12" s="143"/>
      <c r="AF12" s="138"/>
      <c r="AG12" s="431" t="s">
        <v>1336</v>
      </c>
      <c r="AH12" s="254" t="s">
        <v>1349</v>
      </c>
      <c r="AI12" s="254" t="s">
        <v>1334</v>
      </c>
      <c r="AJ12" s="434" t="s">
        <v>1319</v>
      </c>
      <c r="AK12" s="431" t="s">
        <v>1351</v>
      </c>
      <c r="AL12" s="254" t="s">
        <v>1319</v>
      </c>
      <c r="AM12" s="434" t="s">
        <v>1330</v>
      </c>
      <c r="AN12" s="254" t="s">
        <v>1314</v>
      </c>
      <c r="AO12" s="434" t="s">
        <v>1364</v>
      </c>
      <c r="AP12" s="141"/>
      <c r="AQ12" s="141"/>
      <c r="AR12" s="141"/>
      <c r="AS12" s="431">
        <v>3</v>
      </c>
      <c r="AT12" s="435">
        <v>0.4</v>
      </c>
      <c r="AU12" s="434" t="s">
        <v>1350</v>
      </c>
      <c r="AV12" s="431">
        <v>2.7</v>
      </c>
      <c r="AW12" s="436" t="s">
        <v>1334</v>
      </c>
      <c r="AX12" s="434">
        <v>0.06</v>
      </c>
      <c r="AY12" s="434">
        <v>0.05</v>
      </c>
      <c r="AZ12" s="141"/>
      <c r="BA12" s="431">
        <v>7.3</v>
      </c>
      <c r="BB12" s="254"/>
      <c r="BC12" s="254" t="s">
        <v>1319</v>
      </c>
      <c r="BD12" s="141"/>
      <c r="BE12" s="143"/>
      <c r="BF12" s="138"/>
      <c r="BG12" s="144"/>
      <c r="BH12" s="144"/>
      <c r="BI12" s="140"/>
      <c r="BJ12" s="141"/>
      <c r="BK12" s="141"/>
      <c r="BL12" s="254" t="s">
        <v>1334</v>
      </c>
      <c r="BM12" s="254" t="s">
        <v>1318</v>
      </c>
      <c r="BN12" s="254" t="s">
        <v>1353</v>
      </c>
      <c r="BO12" s="141"/>
      <c r="BP12" s="254" t="s">
        <v>1353</v>
      </c>
      <c r="BQ12" s="254" t="s">
        <v>704</v>
      </c>
      <c r="BR12" s="254" t="s">
        <v>1322</v>
      </c>
      <c r="BS12" s="254" t="s">
        <v>1321</v>
      </c>
      <c r="BT12" s="254" t="s">
        <v>1322</v>
      </c>
      <c r="BU12" s="254" t="s">
        <v>1353</v>
      </c>
      <c r="BV12" s="254" t="s">
        <v>704</v>
      </c>
      <c r="BW12" s="254" t="s">
        <v>1339</v>
      </c>
      <c r="BX12" s="254" t="s">
        <v>1339</v>
      </c>
      <c r="BY12" s="254" t="s">
        <v>1340</v>
      </c>
      <c r="BZ12" s="254" t="s">
        <v>1342</v>
      </c>
      <c r="CA12" s="254" t="s">
        <v>1341</v>
      </c>
      <c r="CB12" s="436" t="s">
        <v>1353</v>
      </c>
      <c r="CC12" s="141"/>
      <c r="CD12" s="141"/>
      <c r="CE12" s="141"/>
      <c r="CF12" s="141"/>
      <c r="CG12" s="141"/>
    </row>
    <row r="13" spans="1:85">
      <c r="A13" s="141" t="s">
        <v>1310</v>
      </c>
      <c r="B13" s="141" t="s">
        <v>1363</v>
      </c>
      <c r="C13" s="428">
        <v>43110</v>
      </c>
      <c r="D13" s="429">
        <v>0.38541666666666669</v>
      </c>
      <c r="E13" s="430" t="s">
        <v>1368</v>
      </c>
      <c r="F13" s="430">
        <v>1.052</v>
      </c>
      <c r="G13" s="140"/>
      <c r="H13" s="431">
        <v>11.2</v>
      </c>
      <c r="I13" s="141"/>
      <c r="J13" s="141"/>
      <c r="K13" s="254" t="s">
        <v>474</v>
      </c>
      <c r="L13" s="253" t="s">
        <v>464</v>
      </c>
      <c r="M13" s="254" t="s">
        <v>1326</v>
      </c>
      <c r="N13" s="141"/>
      <c r="O13" s="253" t="s">
        <v>466</v>
      </c>
      <c r="P13" s="254" t="s">
        <v>1316</v>
      </c>
      <c r="Q13" s="254" t="s">
        <v>1369</v>
      </c>
      <c r="R13" s="254" t="s">
        <v>906</v>
      </c>
      <c r="S13" s="254" t="s">
        <v>1329</v>
      </c>
      <c r="T13" s="254" t="s">
        <v>1334</v>
      </c>
      <c r="U13" s="254" t="s">
        <v>1335</v>
      </c>
      <c r="V13" s="141"/>
      <c r="W13" s="141"/>
      <c r="X13" s="254" t="s">
        <v>1340</v>
      </c>
      <c r="Y13" s="431">
        <v>8.1999999999999993</v>
      </c>
      <c r="Z13" s="431">
        <v>0.3</v>
      </c>
      <c r="AA13" s="431">
        <v>1.7</v>
      </c>
      <c r="AB13" s="432" t="s">
        <v>1361</v>
      </c>
      <c r="AC13" s="431">
        <v>10</v>
      </c>
      <c r="AD13" s="144">
        <v>1700</v>
      </c>
      <c r="AE13" s="143"/>
      <c r="AF13" s="138"/>
      <c r="AG13" s="431" t="s">
        <v>1348</v>
      </c>
      <c r="AH13" s="254" t="s">
        <v>1327</v>
      </c>
      <c r="AI13" s="433">
        <v>8.9999999999999993E-3</v>
      </c>
      <c r="AJ13" s="434" t="s">
        <v>1337</v>
      </c>
      <c r="AK13" s="431" t="s">
        <v>1327</v>
      </c>
      <c r="AL13" s="254" t="s">
        <v>769</v>
      </c>
      <c r="AM13" s="434" t="s">
        <v>1318</v>
      </c>
      <c r="AN13" s="254" t="s">
        <v>1314</v>
      </c>
      <c r="AO13" s="434" t="s">
        <v>1367</v>
      </c>
      <c r="AP13" s="141"/>
      <c r="AQ13" s="141"/>
      <c r="AR13" s="141"/>
      <c r="AS13" s="431">
        <v>3.8</v>
      </c>
      <c r="AT13" s="435">
        <v>0.4</v>
      </c>
      <c r="AU13" s="434" t="s">
        <v>814</v>
      </c>
      <c r="AV13" s="431">
        <v>3.5</v>
      </c>
      <c r="AW13" s="436" t="s">
        <v>906</v>
      </c>
      <c r="AX13" s="434">
        <v>0.08</v>
      </c>
      <c r="AY13" s="434">
        <v>0.06</v>
      </c>
      <c r="AZ13" s="141"/>
      <c r="BA13" s="431">
        <v>9</v>
      </c>
      <c r="BB13" s="254"/>
      <c r="BC13" s="254" t="s">
        <v>1319</v>
      </c>
      <c r="BD13" s="141"/>
      <c r="BE13" s="143"/>
      <c r="BF13" s="138"/>
      <c r="BG13" s="144"/>
      <c r="BH13" s="144"/>
      <c r="BI13" s="140"/>
      <c r="BJ13" s="141"/>
      <c r="BK13" s="141"/>
      <c r="BL13" s="254" t="s">
        <v>1314</v>
      </c>
      <c r="BM13" s="254" t="s">
        <v>1330</v>
      </c>
      <c r="BN13" s="254" t="s">
        <v>1353</v>
      </c>
      <c r="BO13" s="141"/>
      <c r="BP13" s="254" t="s">
        <v>1322</v>
      </c>
      <c r="BQ13" s="254" t="s">
        <v>1353</v>
      </c>
      <c r="BR13" s="254">
        <v>2.9999999999999997E-4</v>
      </c>
      <c r="BS13" s="254" t="s">
        <v>1321</v>
      </c>
      <c r="BT13" s="254" t="s">
        <v>1339</v>
      </c>
      <c r="BU13" s="254" t="s">
        <v>1353</v>
      </c>
      <c r="BV13" s="254" t="s">
        <v>1322</v>
      </c>
      <c r="BW13" s="254" t="s">
        <v>1322</v>
      </c>
      <c r="BX13" s="254" t="s">
        <v>1322</v>
      </c>
      <c r="BY13" s="254" t="s">
        <v>1346</v>
      </c>
      <c r="BZ13" s="254" t="s">
        <v>1355</v>
      </c>
      <c r="CA13" s="254" t="s">
        <v>1355</v>
      </c>
      <c r="CB13" s="436" t="s">
        <v>1339</v>
      </c>
      <c r="CC13" s="141"/>
      <c r="CD13" s="141"/>
      <c r="CE13" s="141"/>
      <c r="CF13" s="141"/>
      <c r="CG13" s="141"/>
    </row>
    <row r="14" spans="1:85">
      <c r="A14" s="141" t="s">
        <v>1310</v>
      </c>
      <c r="B14" s="141" t="s">
        <v>1363</v>
      </c>
      <c r="C14" s="428">
        <v>43161</v>
      </c>
      <c r="D14" s="429">
        <v>0.3923611111111111</v>
      </c>
      <c r="E14" s="430" t="s">
        <v>463</v>
      </c>
      <c r="F14" s="430">
        <v>1.276</v>
      </c>
      <c r="G14" s="140"/>
      <c r="H14" s="431">
        <v>12.8</v>
      </c>
      <c r="I14" s="141"/>
      <c r="J14" s="141"/>
      <c r="K14" s="254" t="s">
        <v>474</v>
      </c>
      <c r="L14" s="253" t="s">
        <v>464</v>
      </c>
      <c r="M14" s="254" t="s">
        <v>1370</v>
      </c>
      <c r="N14" s="141"/>
      <c r="O14" s="253" t="s">
        <v>466</v>
      </c>
      <c r="P14" s="254" t="s">
        <v>109</v>
      </c>
      <c r="Q14" s="254" t="s">
        <v>1313</v>
      </c>
      <c r="R14" s="254" t="s">
        <v>107</v>
      </c>
      <c r="S14" s="254" t="s">
        <v>114</v>
      </c>
      <c r="T14" s="254" t="s">
        <v>107</v>
      </c>
      <c r="U14" s="254" t="s">
        <v>110</v>
      </c>
      <c r="V14" s="141"/>
      <c r="W14" s="141"/>
      <c r="X14" s="254" t="s">
        <v>110</v>
      </c>
      <c r="Y14" s="431">
        <v>8</v>
      </c>
      <c r="Z14" s="431">
        <v>0.1</v>
      </c>
      <c r="AA14" s="431">
        <v>1.2</v>
      </c>
      <c r="AB14" s="432" t="s">
        <v>1336</v>
      </c>
      <c r="AC14" s="431">
        <v>9.1</v>
      </c>
      <c r="AD14" s="144">
        <v>430</v>
      </c>
      <c r="AE14" s="143"/>
      <c r="AF14" s="138"/>
      <c r="AG14" s="431" t="s">
        <v>1336</v>
      </c>
      <c r="AH14" s="254" t="s">
        <v>1349</v>
      </c>
      <c r="AI14" s="433">
        <v>1.4999999999999999E-2</v>
      </c>
      <c r="AJ14" s="434" t="s">
        <v>1319</v>
      </c>
      <c r="AK14" s="431" t="s">
        <v>1327</v>
      </c>
      <c r="AL14" s="254" t="s">
        <v>814</v>
      </c>
      <c r="AM14" s="434" t="s">
        <v>584</v>
      </c>
      <c r="AN14" s="254" t="s">
        <v>1314</v>
      </c>
      <c r="AO14" s="434" t="s">
        <v>1329</v>
      </c>
      <c r="AP14" s="141"/>
      <c r="AQ14" s="141"/>
      <c r="AR14" s="141"/>
      <c r="AS14" s="431">
        <v>4.2</v>
      </c>
      <c r="AT14" s="435" t="s">
        <v>1318</v>
      </c>
      <c r="AU14" s="431" t="s">
        <v>1337</v>
      </c>
      <c r="AV14" s="431">
        <v>3.5</v>
      </c>
      <c r="AW14" s="254" t="s">
        <v>906</v>
      </c>
      <c r="AX14" s="434">
        <v>0.08</v>
      </c>
      <c r="AY14" s="434">
        <v>7.0000000000000007E-2</v>
      </c>
      <c r="AZ14" s="141"/>
      <c r="BA14" s="431">
        <v>9.8000000000000007</v>
      </c>
      <c r="BB14" s="254"/>
      <c r="BC14" s="254" t="s">
        <v>1319</v>
      </c>
      <c r="BD14" s="141"/>
      <c r="BE14" s="143"/>
      <c r="BF14" s="138"/>
      <c r="BG14" s="144"/>
      <c r="BH14" s="144"/>
      <c r="BI14" s="140"/>
      <c r="BJ14" s="141"/>
      <c r="BK14" s="141"/>
      <c r="BL14" s="254" t="s">
        <v>1314</v>
      </c>
      <c r="BM14" s="254" t="s">
        <v>1362</v>
      </c>
      <c r="BN14" s="254" t="s">
        <v>1353</v>
      </c>
      <c r="BO14" s="141"/>
      <c r="BP14" s="254" t="s">
        <v>1322</v>
      </c>
      <c r="BQ14" s="254" t="s">
        <v>1322</v>
      </c>
      <c r="BR14" s="254">
        <v>2.9999999999999997E-4</v>
      </c>
      <c r="BS14" s="254" t="s">
        <v>1338</v>
      </c>
      <c r="BT14" s="254" t="s">
        <v>103</v>
      </c>
      <c r="BU14" s="254" t="s">
        <v>1353</v>
      </c>
      <c r="BV14" s="254" t="s">
        <v>1353</v>
      </c>
      <c r="BW14" s="436" t="s">
        <v>1322</v>
      </c>
      <c r="BX14" s="254" t="s">
        <v>704</v>
      </c>
      <c r="BY14" s="254" t="s">
        <v>849</v>
      </c>
      <c r="BZ14" s="254" t="s">
        <v>1355</v>
      </c>
      <c r="CA14" s="254" t="s">
        <v>1355</v>
      </c>
      <c r="CB14" s="436" t="s">
        <v>1322</v>
      </c>
      <c r="CC14" s="141"/>
      <c r="CD14" s="141"/>
      <c r="CE14" s="141"/>
      <c r="CF14" s="141"/>
      <c r="CG14" s="141"/>
    </row>
    <row r="15" spans="1:85">
      <c r="A15" s="141" t="s">
        <v>1310</v>
      </c>
      <c r="B15" s="141" t="s">
        <v>1371</v>
      </c>
      <c r="C15" s="428">
        <v>42857</v>
      </c>
      <c r="D15" s="429">
        <v>0.45555555555555555</v>
      </c>
      <c r="E15" s="430" t="s">
        <v>463</v>
      </c>
      <c r="F15" s="430">
        <v>0.11</v>
      </c>
      <c r="G15" s="140"/>
      <c r="H15" s="431">
        <v>18.899999999999999</v>
      </c>
      <c r="I15" s="141"/>
      <c r="J15" s="141"/>
      <c r="K15" s="254" t="s">
        <v>474</v>
      </c>
      <c r="L15" s="253" t="s">
        <v>464</v>
      </c>
      <c r="M15" s="254" t="s">
        <v>1312</v>
      </c>
      <c r="N15" s="141"/>
      <c r="O15" s="253" t="s">
        <v>466</v>
      </c>
      <c r="P15" s="254" t="s">
        <v>1349</v>
      </c>
      <c r="Q15" s="254" t="s">
        <v>1313</v>
      </c>
      <c r="R15" s="254" t="s">
        <v>1314</v>
      </c>
      <c r="S15" s="254" t="s">
        <v>773</v>
      </c>
      <c r="T15" s="254" t="s">
        <v>1314</v>
      </c>
      <c r="U15" s="254" t="s">
        <v>1340</v>
      </c>
      <c r="V15" s="141"/>
      <c r="W15" s="141"/>
      <c r="X15" s="254" t="s">
        <v>1335</v>
      </c>
      <c r="Y15" s="431">
        <v>8.1</v>
      </c>
      <c r="Z15" s="431">
        <v>0.4</v>
      </c>
      <c r="AA15" s="431">
        <v>0.6</v>
      </c>
      <c r="AB15" s="432" t="s">
        <v>1336</v>
      </c>
      <c r="AC15" s="431">
        <v>8.9</v>
      </c>
      <c r="AD15" s="144">
        <v>1700</v>
      </c>
      <c r="AE15" s="143"/>
      <c r="AF15" s="138"/>
      <c r="AG15" s="431" t="s">
        <v>1361</v>
      </c>
      <c r="AH15" s="254" t="s">
        <v>1349</v>
      </c>
      <c r="AI15" s="433">
        <v>8.0000000000000002E-3</v>
      </c>
      <c r="AJ15" s="434" t="s">
        <v>1319</v>
      </c>
      <c r="AK15" s="431" t="s">
        <v>1349</v>
      </c>
      <c r="AL15" s="254" t="s">
        <v>1319</v>
      </c>
      <c r="AM15" s="254" t="s">
        <v>1320</v>
      </c>
      <c r="AN15" s="254" t="s">
        <v>1314</v>
      </c>
      <c r="AO15" s="434" t="s">
        <v>1329</v>
      </c>
      <c r="AP15" s="141"/>
      <c r="AQ15" s="141"/>
      <c r="AR15" s="141"/>
      <c r="AS15" s="431">
        <v>3.6</v>
      </c>
      <c r="AT15" s="435" t="s">
        <v>1318</v>
      </c>
      <c r="AU15" s="434" t="s">
        <v>814</v>
      </c>
      <c r="AV15" s="431">
        <v>3.1</v>
      </c>
      <c r="AW15" s="436" t="s">
        <v>906</v>
      </c>
      <c r="AX15" s="434">
        <v>0.06</v>
      </c>
      <c r="AY15" s="434">
        <v>0.05</v>
      </c>
      <c r="AZ15" s="141"/>
      <c r="BA15" s="390">
        <v>9.4</v>
      </c>
      <c r="BB15" s="433"/>
      <c r="BC15" s="433" t="s">
        <v>1319</v>
      </c>
      <c r="BD15" s="141"/>
      <c r="BE15" s="143"/>
      <c r="BF15" s="138"/>
      <c r="BG15" s="144"/>
      <c r="BH15" s="144"/>
      <c r="BI15" s="140"/>
      <c r="BJ15" s="141"/>
      <c r="BK15" s="141"/>
      <c r="BL15" s="254" t="s">
        <v>1314</v>
      </c>
      <c r="BM15" s="254" t="s">
        <v>1330</v>
      </c>
      <c r="BN15" s="254" t="s">
        <v>1353</v>
      </c>
      <c r="BO15" s="141"/>
      <c r="BP15" s="254" t="s">
        <v>1322</v>
      </c>
      <c r="BQ15" s="254" t="s">
        <v>1353</v>
      </c>
      <c r="BR15" s="254" t="s">
        <v>1322</v>
      </c>
      <c r="BS15" s="254" t="s">
        <v>1338</v>
      </c>
      <c r="BT15" s="254" t="s">
        <v>1353</v>
      </c>
      <c r="BU15" s="254" t="s">
        <v>1322</v>
      </c>
      <c r="BV15" s="254" t="s">
        <v>1322</v>
      </c>
      <c r="BW15" s="254" t="s">
        <v>1322</v>
      </c>
      <c r="BX15" s="254" t="s">
        <v>1353</v>
      </c>
      <c r="BY15" s="254" t="s">
        <v>1346</v>
      </c>
      <c r="BZ15" s="254" t="s">
        <v>1355</v>
      </c>
      <c r="CA15" s="254" t="s">
        <v>1342</v>
      </c>
      <c r="CB15" s="436" t="s">
        <v>1322</v>
      </c>
      <c r="CC15" s="141"/>
      <c r="CD15" s="141"/>
      <c r="CE15" s="141"/>
      <c r="CF15" s="141"/>
      <c r="CG15" s="141"/>
    </row>
    <row r="16" spans="1:85">
      <c r="A16" s="141" t="s">
        <v>1310</v>
      </c>
      <c r="B16" s="141" t="s">
        <v>1371</v>
      </c>
      <c r="C16" s="428">
        <v>42923</v>
      </c>
      <c r="D16" s="429">
        <v>0.42499999999999999</v>
      </c>
      <c r="E16" s="430" t="s">
        <v>1368</v>
      </c>
      <c r="F16" s="430">
        <v>0.11600000000000001</v>
      </c>
      <c r="G16" s="140"/>
      <c r="H16" s="431">
        <v>21.5</v>
      </c>
      <c r="I16" s="141"/>
      <c r="J16" s="141"/>
      <c r="K16" s="254" t="s">
        <v>474</v>
      </c>
      <c r="L16" s="253" t="s">
        <v>464</v>
      </c>
      <c r="M16" s="254" t="s">
        <v>1370</v>
      </c>
      <c r="N16" s="141"/>
      <c r="O16" s="253" t="s">
        <v>466</v>
      </c>
      <c r="P16" s="254" t="s">
        <v>1316</v>
      </c>
      <c r="Q16" s="254" t="s">
        <v>1369</v>
      </c>
      <c r="R16" s="254" t="s">
        <v>1314</v>
      </c>
      <c r="S16" s="254" t="s">
        <v>1367</v>
      </c>
      <c r="T16" s="254" t="s">
        <v>1314</v>
      </c>
      <c r="U16" s="254" t="s">
        <v>1335</v>
      </c>
      <c r="V16" s="141"/>
      <c r="W16" s="141"/>
      <c r="X16" s="254" t="s">
        <v>1323</v>
      </c>
      <c r="Y16" s="431">
        <v>8.3000000000000007</v>
      </c>
      <c r="Z16" s="431">
        <v>0.5</v>
      </c>
      <c r="AA16" s="431">
        <v>0.8</v>
      </c>
      <c r="AB16" s="432" t="s">
        <v>1336</v>
      </c>
      <c r="AC16" s="431">
        <v>10</v>
      </c>
      <c r="AD16" s="144">
        <v>1300</v>
      </c>
      <c r="AE16" s="143"/>
      <c r="AF16" s="138"/>
      <c r="AG16" s="431" t="s">
        <v>1336</v>
      </c>
      <c r="AH16" s="254" t="s">
        <v>1327</v>
      </c>
      <c r="AI16" s="433">
        <v>5.0000000000000001E-3</v>
      </c>
      <c r="AJ16" s="434" t="s">
        <v>1337</v>
      </c>
      <c r="AK16" s="431" t="s">
        <v>1316</v>
      </c>
      <c r="AL16" s="254" t="s">
        <v>1319</v>
      </c>
      <c r="AM16" s="434" t="s">
        <v>1318</v>
      </c>
      <c r="AN16" s="254" t="s">
        <v>1334</v>
      </c>
      <c r="AO16" s="434" t="s">
        <v>1364</v>
      </c>
      <c r="AP16" s="141"/>
      <c r="AQ16" s="141"/>
      <c r="AR16" s="141"/>
      <c r="AS16" s="431">
        <v>3.6</v>
      </c>
      <c r="AT16" s="435" t="s">
        <v>1318</v>
      </c>
      <c r="AU16" s="434" t="s">
        <v>1319</v>
      </c>
      <c r="AV16" s="431">
        <v>2.9</v>
      </c>
      <c r="AW16" s="254" t="s">
        <v>1340</v>
      </c>
      <c r="AX16" s="434">
        <v>0.05</v>
      </c>
      <c r="AY16" s="434">
        <v>0.05</v>
      </c>
      <c r="AZ16" s="141"/>
      <c r="BA16" s="431">
        <v>9.9</v>
      </c>
      <c r="BB16" s="254"/>
      <c r="BC16" s="254" t="s">
        <v>1350</v>
      </c>
      <c r="BD16" s="141"/>
      <c r="BE16" s="143"/>
      <c r="BF16" s="138"/>
      <c r="BG16" s="144"/>
      <c r="BH16" s="144"/>
      <c r="BI16" s="140"/>
      <c r="BJ16" s="141"/>
      <c r="BK16" s="141"/>
      <c r="BL16" s="254" t="s">
        <v>1358</v>
      </c>
      <c r="BM16" s="254" t="s">
        <v>1318</v>
      </c>
      <c r="BN16" s="254" t="s">
        <v>704</v>
      </c>
      <c r="BO16" s="141"/>
      <c r="BP16" s="254" t="s">
        <v>726</v>
      </c>
      <c r="BQ16" s="254" t="s">
        <v>1353</v>
      </c>
      <c r="BR16" s="254" t="s">
        <v>1353</v>
      </c>
      <c r="BS16" s="254" t="s">
        <v>1321</v>
      </c>
      <c r="BT16" s="254" t="s">
        <v>1322</v>
      </c>
      <c r="BU16" s="254" t="s">
        <v>704</v>
      </c>
      <c r="BV16" s="254" t="s">
        <v>1353</v>
      </c>
      <c r="BW16" s="436" t="s">
        <v>1322</v>
      </c>
      <c r="BX16" s="254" t="s">
        <v>1322</v>
      </c>
      <c r="BY16" s="254" t="s">
        <v>1335</v>
      </c>
      <c r="BZ16" s="254" t="s">
        <v>1341</v>
      </c>
      <c r="CA16" s="254" t="s">
        <v>1341</v>
      </c>
      <c r="CB16" s="436" t="s">
        <v>1322</v>
      </c>
      <c r="CC16" s="141"/>
      <c r="CD16" s="141"/>
      <c r="CE16" s="141"/>
      <c r="CF16" s="141"/>
      <c r="CG16" s="141"/>
    </row>
    <row r="17" spans="1:85">
      <c r="A17" s="141" t="s">
        <v>1310</v>
      </c>
      <c r="B17" s="141" t="s">
        <v>1371</v>
      </c>
      <c r="C17" s="428">
        <v>42979</v>
      </c>
      <c r="D17" s="429">
        <v>0.4375</v>
      </c>
      <c r="E17" s="430" t="s">
        <v>1332</v>
      </c>
      <c r="F17" s="430">
        <v>0.14000000000000001</v>
      </c>
      <c r="G17" s="140"/>
      <c r="H17" s="431">
        <v>19.399999999999999</v>
      </c>
      <c r="I17" s="141"/>
      <c r="J17" s="141"/>
      <c r="K17" s="254" t="s">
        <v>474</v>
      </c>
      <c r="L17" s="253" t="s">
        <v>464</v>
      </c>
      <c r="M17" s="254" t="s">
        <v>1357</v>
      </c>
      <c r="N17" s="141"/>
      <c r="O17" s="253" t="s">
        <v>466</v>
      </c>
      <c r="P17" s="254" t="s">
        <v>1351</v>
      </c>
      <c r="Q17" s="254" t="s">
        <v>1360</v>
      </c>
      <c r="R17" s="254" t="s">
        <v>1314</v>
      </c>
      <c r="S17" s="254" t="s">
        <v>1364</v>
      </c>
      <c r="T17" s="254" t="s">
        <v>1314</v>
      </c>
      <c r="U17" s="254" t="s">
        <v>1346</v>
      </c>
      <c r="V17" s="141"/>
      <c r="W17" s="141"/>
      <c r="X17" s="254" t="s">
        <v>1323</v>
      </c>
      <c r="Y17" s="431">
        <v>8.5</v>
      </c>
      <c r="Z17" s="431">
        <v>2.2000000000000002</v>
      </c>
      <c r="AA17" s="431">
        <v>0.9</v>
      </c>
      <c r="AB17" s="432" t="s">
        <v>1315</v>
      </c>
      <c r="AC17" s="431">
        <v>8.3000000000000007</v>
      </c>
      <c r="AD17" s="144">
        <v>1700</v>
      </c>
      <c r="AE17" s="143"/>
      <c r="AF17" s="138"/>
      <c r="AG17" s="431" t="s">
        <v>1348</v>
      </c>
      <c r="AH17" s="254" t="s">
        <v>1351</v>
      </c>
      <c r="AI17" s="433">
        <v>2.8000000000000001E-2</v>
      </c>
      <c r="AJ17" s="434" t="s">
        <v>1319</v>
      </c>
      <c r="AK17" s="431" t="s">
        <v>1327</v>
      </c>
      <c r="AL17" s="254" t="s">
        <v>1350</v>
      </c>
      <c r="AM17" s="434" t="s">
        <v>1330</v>
      </c>
      <c r="AN17" s="254" t="s">
        <v>1358</v>
      </c>
      <c r="AO17" s="434" t="s">
        <v>773</v>
      </c>
      <c r="AP17" s="141"/>
      <c r="AQ17" s="141"/>
      <c r="AR17" s="141"/>
      <c r="AS17" s="431">
        <v>3.4</v>
      </c>
      <c r="AT17" s="435" t="s">
        <v>1318</v>
      </c>
      <c r="AU17" s="434" t="s">
        <v>814</v>
      </c>
      <c r="AV17" s="431">
        <v>2.7</v>
      </c>
      <c r="AW17" s="436" t="s">
        <v>1334</v>
      </c>
      <c r="AX17" s="434">
        <v>0.05</v>
      </c>
      <c r="AY17" s="434">
        <v>0.05</v>
      </c>
      <c r="AZ17" s="141"/>
      <c r="BA17" s="431">
        <v>10</v>
      </c>
      <c r="BB17" s="254"/>
      <c r="BC17" s="254" t="s">
        <v>1319</v>
      </c>
      <c r="BD17" s="141"/>
      <c r="BE17" s="143"/>
      <c r="BF17" s="138"/>
      <c r="BG17" s="144"/>
      <c r="BH17" s="144"/>
      <c r="BI17" s="140"/>
      <c r="BJ17" s="141"/>
      <c r="BK17" s="141"/>
      <c r="BL17" s="254" t="s">
        <v>746</v>
      </c>
      <c r="BM17" s="254" t="s">
        <v>1362</v>
      </c>
      <c r="BN17" s="254" t="s">
        <v>1322</v>
      </c>
      <c r="BO17" s="141"/>
      <c r="BP17" s="254" t="s">
        <v>1353</v>
      </c>
      <c r="BQ17" s="254" t="s">
        <v>1339</v>
      </c>
      <c r="BR17" s="254" t="s">
        <v>1353</v>
      </c>
      <c r="BS17" s="254" t="s">
        <v>1352</v>
      </c>
      <c r="BT17" s="254" t="s">
        <v>1339</v>
      </c>
      <c r="BU17" s="254" t="s">
        <v>1339</v>
      </c>
      <c r="BV17" s="254" t="s">
        <v>1322</v>
      </c>
      <c r="BW17" s="254" t="s">
        <v>1322</v>
      </c>
      <c r="BX17" s="254" t="s">
        <v>1322</v>
      </c>
      <c r="BY17" s="254" t="s">
        <v>1340</v>
      </c>
      <c r="BZ17" s="254" t="s">
        <v>1342</v>
      </c>
      <c r="CA17" s="254" t="s">
        <v>1331</v>
      </c>
      <c r="CB17" s="436" t="s">
        <v>726</v>
      </c>
      <c r="CC17" s="141"/>
      <c r="CD17" s="141"/>
      <c r="CE17" s="141"/>
      <c r="CF17" s="141"/>
      <c r="CG17" s="141"/>
    </row>
    <row r="18" spans="1:85">
      <c r="A18" s="141" t="s">
        <v>1310</v>
      </c>
      <c r="B18" s="141" t="s">
        <v>1371</v>
      </c>
      <c r="C18" s="428">
        <v>43047</v>
      </c>
      <c r="D18" s="429">
        <v>0.4513888888888889</v>
      </c>
      <c r="E18" s="430" t="s">
        <v>1343</v>
      </c>
      <c r="F18" s="430">
        <v>0.7</v>
      </c>
      <c r="G18" s="140"/>
      <c r="H18" s="431">
        <v>16.600000000000001</v>
      </c>
      <c r="I18" s="141"/>
      <c r="J18" s="141"/>
      <c r="K18" s="254" t="s">
        <v>474</v>
      </c>
      <c r="L18" s="253" t="s">
        <v>464</v>
      </c>
      <c r="M18" s="254" t="s">
        <v>1326</v>
      </c>
      <c r="N18" s="141"/>
      <c r="O18" s="253" t="s">
        <v>466</v>
      </c>
      <c r="P18" s="254" t="s">
        <v>1349</v>
      </c>
      <c r="Q18" s="254" t="s">
        <v>1366</v>
      </c>
      <c r="R18" s="254" t="s">
        <v>906</v>
      </c>
      <c r="S18" s="254" t="s">
        <v>1364</v>
      </c>
      <c r="T18" s="254" t="s">
        <v>1334</v>
      </c>
      <c r="U18" s="254" t="s">
        <v>1340</v>
      </c>
      <c r="V18" s="141"/>
      <c r="W18" s="141"/>
      <c r="X18" s="254" t="s">
        <v>1335</v>
      </c>
      <c r="Y18" s="431">
        <v>8</v>
      </c>
      <c r="Z18" s="254" t="s">
        <v>1330</v>
      </c>
      <c r="AA18" s="254" t="s">
        <v>1362</v>
      </c>
      <c r="AB18" s="432">
        <v>2</v>
      </c>
      <c r="AC18" s="431">
        <v>8</v>
      </c>
      <c r="AD18" s="144">
        <v>24000</v>
      </c>
      <c r="AE18" s="143"/>
      <c r="AF18" s="138"/>
      <c r="AG18" s="431" t="s">
        <v>1336</v>
      </c>
      <c r="AH18" s="254" t="s">
        <v>1327</v>
      </c>
      <c r="AI18" s="433">
        <v>0.01</v>
      </c>
      <c r="AJ18" s="434" t="s">
        <v>1350</v>
      </c>
      <c r="AK18" s="431" t="s">
        <v>1316</v>
      </c>
      <c r="AL18" s="254" t="s">
        <v>1337</v>
      </c>
      <c r="AM18" s="434" t="s">
        <v>1362</v>
      </c>
      <c r="AN18" s="254" t="s">
        <v>1334</v>
      </c>
      <c r="AO18" s="434" t="s">
        <v>1364</v>
      </c>
      <c r="AP18" s="141"/>
      <c r="AQ18" s="141"/>
      <c r="AR18" s="141"/>
      <c r="AS18" s="431">
        <v>2.5</v>
      </c>
      <c r="AT18" s="435" t="s">
        <v>1347</v>
      </c>
      <c r="AU18" s="434" t="s">
        <v>1319</v>
      </c>
      <c r="AV18" s="431">
        <v>2.1</v>
      </c>
      <c r="AW18" s="436" t="s">
        <v>1314</v>
      </c>
      <c r="AX18" s="434">
        <v>0.06</v>
      </c>
      <c r="AY18" s="434">
        <v>0.05</v>
      </c>
      <c r="AZ18" s="141"/>
      <c r="BA18" s="431">
        <v>6.2</v>
      </c>
      <c r="BB18" s="254"/>
      <c r="BC18" s="254" t="s">
        <v>1319</v>
      </c>
      <c r="BD18" s="141"/>
      <c r="BE18" s="143"/>
      <c r="BF18" s="138"/>
      <c r="BG18" s="144"/>
      <c r="BH18" s="144"/>
      <c r="BI18" s="140"/>
      <c r="BJ18" s="141"/>
      <c r="BK18" s="141"/>
      <c r="BL18" s="254" t="s">
        <v>746</v>
      </c>
      <c r="BM18" s="254" t="s">
        <v>1347</v>
      </c>
      <c r="BN18" s="254" t="s">
        <v>704</v>
      </c>
      <c r="BO18" s="141"/>
      <c r="BP18" s="254" t="s">
        <v>704</v>
      </c>
      <c r="BQ18" s="254" t="s">
        <v>1339</v>
      </c>
      <c r="BR18" s="254" t="s">
        <v>704</v>
      </c>
      <c r="BS18" s="254" t="s">
        <v>1338</v>
      </c>
      <c r="BT18" s="254" t="s">
        <v>1353</v>
      </c>
      <c r="BU18" s="254" t="s">
        <v>1339</v>
      </c>
      <c r="BV18" s="254" t="s">
        <v>1339</v>
      </c>
      <c r="BW18" s="254" t="s">
        <v>1339</v>
      </c>
      <c r="BX18" s="254" t="s">
        <v>704</v>
      </c>
      <c r="BY18" s="254" t="s">
        <v>1323</v>
      </c>
      <c r="BZ18" s="254" t="s">
        <v>1355</v>
      </c>
      <c r="CA18" s="254" t="s">
        <v>1355</v>
      </c>
      <c r="CB18" s="436" t="s">
        <v>1353</v>
      </c>
      <c r="CC18" s="141"/>
      <c r="CD18" s="141"/>
      <c r="CE18" s="141"/>
      <c r="CF18" s="141"/>
      <c r="CG18" s="141"/>
    </row>
    <row r="19" spans="1:85">
      <c r="A19" s="141" t="s">
        <v>1310</v>
      </c>
      <c r="B19" s="141" t="s">
        <v>1371</v>
      </c>
      <c r="C19" s="428">
        <v>43110</v>
      </c>
      <c r="D19" s="429">
        <v>0.42708333333333331</v>
      </c>
      <c r="E19" s="430" t="s">
        <v>1356</v>
      </c>
      <c r="F19" s="430">
        <v>0.16900000000000001</v>
      </c>
      <c r="G19" s="140"/>
      <c r="H19" s="431">
        <v>12.4</v>
      </c>
      <c r="I19" s="141"/>
      <c r="J19" s="141"/>
      <c r="K19" s="254" t="s">
        <v>474</v>
      </c>
      <c r="L19" s="253" t="s">
        <v>464</v>
      </c>
      <c r="M19" s="254" t="s">
        <v>1370</v>
      </c>
      <c r="N19" s="141"/>
      <c r="O19" s="253" t="s">
        <v>466</v>
      </c>
      <c r="P19" s="254" t="s">
        <v>1351</v>
      </c>
      <c r="Q19" s="254" t="s">
        <v>1366</v>
      </c>
      <c r="R19" s="254" t="s">
        <v>1314</v>
      </c>
      <c r="S19" s="254" t="s">
        <v>1364</v>
      </c>
      <c r="T19" s="254" t="s">
        <v>1314</v>
      </c>
      <c r="U19" s="254" t="s">
        <v>1340</v>
      </c>
      <c r="V19" s="141"/>
      <c r="W19" s="141"/>
      <c r="X19" s="254" t="s">
        <v>1346</v>
      </c>
      <c r="Y19" s="431">
        <v>8.1999999999999993</v>
      </c>
      <c r="Z19" s="431">
        <v>0.5</v>
      </c>
      <c r="AA19" s="431">
        <v>1.7</v>
      </c>
      <c r="AB19" s="432" t="s">
        <v>1361</v>
      </c>
      <c r="AC19" s="431">
        <v>9.1999999999999993</v>
      </c>
      <c r="AD19" s="144">
        <v>430</v>
      </c>
      <c r="AE19" s="143"/>
      <c r="AF19" s="138"/>
      <c r="AG19" s="431" t="s">
        <v>1348</v>
      </c>
      <c r="AH19" s="254" t="s">
        <v>1316</v>
      </c>
      <c r="AI19" s="433">
        <v>0.01</v>
      </c>
      <c r="AJ19" s="434" t="s">
        <v>814</v>
      </c>
      <c r="AK19" s="431" t="s">
        <v>1351</v>
      </c>
      <c r="AL19" s="254" t="s">
        <v>814</v>
      </c>
      <c r="AM19" s="434" t="s">
        <v>1318</v>
      </c>
      <c r="AN19" s="254" t="s">
        <v>1358</v>
      </c>
      <c r="AO19" s="434" t="s">
        <v>1329</v>
      </c>
      <c r="AP19" s="141"/>
      <c r="AQ19" s="141"/>
      <c r="AR19" s="141"/>
      <c r="AS19" s="431">
        <v>3.3</v>
      </c>
      <c r="AT19" s="435" t="s">
        <v>1330</v>
      </c>
      <c r="AU19" s="434" t="s">
        <v>1337</v>
      </c>
      <c r="AV19" s="431">
        <v>2.9</v>
      </c>
      <c r="AW19" s="436" t="s">
        <v>1314</v>
      </c>
      <c r="AX19" s="434">
        <v>0.06</v>
      </c>
      <c r="AY19" s="434">
        <v>0.06</v>
      </c>
      <c r="AZ19" s="141"/>
      <c r="BA19" s="431">
        <v>9.6</v>
      </c>
      <c r="BB19" s="254"/>
      <c r="BC19" s="254" t="s">
        <v>1319</v>
      </c>
      <c r="BD19" s="141"/>
      <c r="BE19" s="143"/>
      <c r="BF19" s="138"/>
      <c r="BG19" s="144"/>
      <c r="BH19" s="144"/>
      <c r="BI19" s="140"/>
      <c r="BJ19" s="141"/>
      <c r="BK19" s="141"/>
      <c r="BL19" s="254" t="s">
        <v>1334</v>
      </c>
      <c r="BM19" s="254" t="s">
        <v>1362</v>
      </c>
      <c r="BN19" s="254" t="s">
        <v>704</v>
      </c>
      <c r="BO19" s="141"/>
      <c r="BP19" s="254" t="s">
        <v>1353</v>
      </c>
      <c r="BQ19" s="254" t="s">
        <v>1353</v>
      </c>
      <c r="BR19" s="254" t="s">
        <v>1353</v>
      </c>
      <c r="BS19" s="254" t="s">
        <v>1338</v>
      </c>
      <c r="BT19" s="254" t="s">
        <v>1353</v>
      </c>
      <c r="BU19" s="254" t="s">
        <v>1353</v>
      </c>
      <c r="BV19" s="254" t="s">
        <v>1353</v>
      </c>
      <c r="BW19" s="254" t="s">
        <v>1353</v>
      </c>
      <c r="BX19" s="254" t="s">
        <v>704</v>
      </c>
      <c r="BY19" s="254" t="s">
        <v>1340</v>
      </c>
      <c r="BZ19" s="254" t="s">
        <v>1355</v>
      </c>
      <c r="CA19" s="254" t="s">
        <v>1331</v>
      </c>
      <c r="CB19" s="436" t="s">
        <v>704</v>
      </c>
      <c r="CC19" s="141"/>
      <c r="CD19" s="141"/>
      <c r="CE19" s="141"/>
      <c r="CF19" s="141"/>
      <c r="CG19" s="141"/>
    </row>
    <row r="20" spans="1:85">
      <c r="A20" s="141" t="s">
        <v>1310</v>
      </c>
      <c r="B20" s="141" t="s">
        <v>1371</v>
      </c>
      <c r="C20" s="428">
        <v>43161</v>
      </c>
      <c r="D20" s="429">
        <v>0.40625</v>
      </c>
      <c r="E20" s="430" t="s">
        <v>463</v>
      </c>
      <c r="F20" s="430">
        <v>0.156</v>
      </c>
      <c r="G20" s="140"/>
      <c r="H20" s="431">
        <v>13.3</v>
      </c>
      <c r="I20" s="141"/>
      <c r="J20" s="141"/>
      <c r="K20" s="254" t="s">
        <v>474</v>
      </c>
      <c r="L20" s="253" t="s">
        <v>464</v>
      </c>
      <c r="M20" s="254" t="s">
        <v>1312</v>
      </c>
      <c r="N20" s="141"/>
      <c r="O20" s="253" t="s">
        <v>466</v>
      </c>
      <c r="P20" s="254" t="s">
        <v>109</v>
      </c>
      <c r="Q20" s="254" t="s">
        <v>1366</v>
      </c>
      <c r="R20" s="254" t="s">
        <v>107</v>
      </c>
      <c r="S20" s="254" t="s">
        <v>114</v>
      </c>
      <c r="T20" s="254" t="s">
        <v>107</v>
      </c>
      <c r="U20" s="254" t="s">
        <v>110</v>
      </c>
      <c r="V20" s="141"/>
      <c r="W20" s="141"/>
      <c r="X20" s="254" t="s">
        <v>110</v>
      </c>
      <c r="Y20" s="431">
        <v>8</v>
      </c>
      <c r="Z20" s="431">
        <v>0.3</v>
      </c>
      <c r="AA20" s="431">
        <v>1.3</v>
      </c>
      <c r="AB20" s="432" t="s">
        <v>1348</v>
      </c>
      <c r="AC20" s="431">
        <v>9.3000000000000007</v>
      </c>
      <c r="AD20" s="144">
        <v>280</v>
      </c>
      <c r="AE20" s="143"/>
      <c r="AF20" s="138"/>
      <c r="AG20" s="431" t="s">
        <v>1348</v>
      </c>
      <c r="AH20" s="254" t="s">
        <v>1327</v>
      </c>
      <c r="AI20" s="433">
        <v>1.0999999999999999E-2</v>
      </c>
      <c r="AJ20" s="434" t="s">
        <v>814</v>
      </c>
      <c r="AK20" s="431" t="s">
        <v>1327</v>
      </c>
      <c r="AL20" s="254" t="s">
        <v>1337</v>
      </c>
      <c r="AM20" s="434" t="s">
        <v>584</v>
      </c>
      <c r="AN20" s="254" t="s">
        <v>1314</v>
      </c>
      <c r="AO20" s="434" t="s">
        <v>1367</v>
      </c>
      <c r="AP20" s="141"/>
      <c r="AQ20" s="141"/>
      <c r="AR20" s="141"/>
      <c r="AS20" s="431">
        <v>3.4</v>
      </c>
      <c r="AT20" s="435" t="s">
        <v>1318</v>
      </c>
      <c r="AU20" s="431" t="s">
        <v>1319</v>
      </c>
      <c r="AV20" s="431">
        <v>3</v>
      </c>
      <c r="AW20" s="254" t="s">
        <v>1358</v>
      </c>
      <c r="AX20" s="434">
        <v>0.06</v>
      </c>
      <c r="AY20" s="434" t="s">
        <v>1372</v>
      </c>
      <c r="AZ20" s="141"/>
      <c r="BA20" s="432">
        <v>9.4</v>
      </c>
      <c r="BB20" s="254"/>
      <c r="BC20" s="254" t="s">
        <v>814</v>
      </c>
      <c r="BD20" s="141"/>
      <c r="BE20" s="143"/>
      <c r="BF20" s="138"/>
      <c r="BG20" s="144"/>
      <c r="BH20" s="144"/>
      <c r="BI20" s="140"/>
      <c r="BJ20" s="141"/>
      <c r="BK20" s="141"/>
      <c r="BL20" s="254" t="s">
        <v>906</v>
      </c>
      <c r="BM20" s="254" t="s">
        <v>1362</v>
      </c>
      <c r="BN20" s="254" t="s">
        <v>704</v>
      </c>
      <c r="BO20" s="141"/>
      <c r="BP20" s="254" t="s">
        <v>1339</v>
      </c>
      <c r="BQ20" s="254" t="s">
        <v>1353</v>
      </c>
      <c r="BR20" s="254">
        <v>2.0000000000000001E-4</v>
      </c>
      <c r="BS20" s="254" t="s">
        <v>1338</v>
      </c>
      <c r="BT20" s="254" t="s">
        <v>103</v>
      </c>
      <c r="BU20" s="254" t="s">
        <v>1339</v>
      </c>
      <c r="BV20" s="254" t="s">
        <v>1339</v>
      </c>
      <c r="BW20" s="436" t="s">
        <v>704</v>
      </c>
      <c r="BX20" s="254" t="s">
        <v>704</v>
      </c>
      <c r="BY20" s="254" t="s">
        <v>1346</v>
      </c>
      <c r="BZ20" s="254" t="s">
        <v>1341</v>
      </c>
      <c r="CA20" s="254" t="s">
        <v>1341</v>
      </c>
      <c r="CB20" s="436" t="s">
        <v>1322</v>
      </c>
      <c r="CC20" s="141"/>
      <c r="CD20" s="141"/>
      <c r="CE20" s="141"/>
      <c r="CF20" s="141"/>
      <c r="CG20" s="141"/>
    </row>
    <row r="21" spans="1:85">
      <c r="A21" s="141" t="s">
        <v>1310</v>
      </c>
      <c r="B21" s="141" t="s">
        <v>1373</v>
      </c>
      <c r="C21" s="428">
        <v>42857</v>
      </c>
      <c r="D21" s="429">
        <v>0.43055555555555558</v>
      </c>
      <c r="E21" s="430" t="s">
        <v>463</v>
      </c>
      <c r="F21" s="430">
        <v>0.02</v>
      </c>
      <c r="G21" s="140"/>
      <c r="H21" s="431">
        <v>22.1</v>
      </c>
      <c r="I21" s="141"/>
      <c r="J21" s="141"/>
      <c r="K21" s="254" t="s">
        <v>474</v>
      </c>
      <c r="L21" s="253" t="s">
        <v>464</v>
      </c>
      <c r="M21" s="254" t="s">
        <v>1333</v>
      </c>
      <c r="N21" s="141"/>
      <c r="O21" s="253" t="s">
        <v>466</v>
      </c>
      <c r="P21" s="254" t="s">
        <v>1327</v>
      </c>
      <c r="Q21" s="254" t="s">
        <v>1369</v>
      </c>
      <c r="R21" s="254" t="s">
        <v>1314</v>
      </c>
      <c r="S21" s="254" t="s">
        <v>1367</v>
      </c>
      <c r="T21" s="254" t="s">
        <v>1358</v>
      </c>
      <c r="U21" s="254" t="s">
        <v>1346</v>
      </c>
      <c r="V21" s="141"/>
      <c r="W21" s="141"/>
      <c r="X21" s="254" t="s">
        <v>1340</v>
      </c>
      <c r="Y21" s="431">
        <v>8.5</v>
      </c>
      <c r="Z21" s="431">
        <v>0.6</v>
      </c>
      <c r="AA21" s="431">
        <v>1.2</v>
      </c>
      <c r="AB21" s="432" t="s">
        <v>1315</v>
      </c>
      <c r="AC21" s="431">
        <v>10.199999999999999</v>
      </c>
      <c r="AD21" s="144">
        <v>3500</v>
      </c>
      <c r="AE21" s="143"/>
      <c r="AF21" s="138"/>
      <c r="AG21" s="431" t="s">
        <v>1315</v>
      </c>
      <c r="AH21" s="254" t="s">
        <v>1327</v>
      </c>
      <c r="AI21" s="433">
        <v>6.0000000000000001E-3</v>
      </c>
      <c r="AJ21" s="434" t="s">
        <v>814</v>
      </c>
      <c r="AK21" s="431" t="s">
        <v>1327</v>
      </c>
      <c r="AL21" s="254" t="s">
        <v>1350</v>
      </c>
      <c r="AM21" s="254" t="s">
        <v>1318</v>
      </c>
      <c r="AN21" s="254" t="s">
        <v>906</v>
      </c>
      <c r="AO21" s="434" t="s">
        <v>1367</v>
      </c>
      <c r="AP21" s="141"/>
      <c r="AQ21" s="141"/>
      <c r="AR21" s="141"/>
      <c r="AS21" s="431">
        <v>3.9</v>
      </c>
      <c r="AT21" s="435" t="s">
        <v>1318</v>
      </c>
      <c r="AU21" s="434" t="s">
        <v>1319</v>
      </c>
      <c r="AV21" s="431">
        <v>3.3</v>
      </c>
      <c r="AW21" s="436" t="s">
        <v>1334</v>
      </c>
      <c r="AX21" s="434">
        <v>0.05</v>
      </c>
      <c r="AY21" s="434" t="s">
        <v>1337</v>
      </c>
      <c r="AZ21" s="141"/>
      <c r="BA21" s="431">
        <v>7.9</v>
      </c>
      <c r="BB21" s="433"/>
      <c r="BC21" s="433" t="s">
        <v>814</v>
      </c>
      <c r="BD21" s="141"/>
      <c r="BE21" s="143"/>
      <c r="BF21" s="138"/>
      <c r="BG21" s="144"/>
      <c r="BH21" s="144"/>
      <c r="BI21" s="140"/>
      <c r="BJ21" s="141"/>
      <c r="BK21" s="141"/>
      <c r="BL21" s="254" t="s">
        <v>1314</v>
      </c>
      <c r="BM21" s="254" t="s">
        <v>1347</v>
      </c>
      <c r="BN21" s="254" t="s">
        <v>1353</v>
      </c>
      <c r="BO21" s="141"/>
      <c r="BP21" s="254" t="s">
        <v>1339</v>
      </c>
      <c r="BQ21" s="254" t="s">
        <v>1353</v>
      </c>
      <c r="BR21" s="254" t="s">
        <v>1353</v>
      </c>
      <c r="BS21" s="254" t="s">
        <v>1321</v>
      </c>
      <c r="BT21" s="254" t="s">
        <v>1353</v>
      </c>
      <c r="BU21" s="254" t="s">
        <v>704</v>
      </c>
      <c r="BV21" s="254" t="s">
        <v>1339</v>
      </c>
      <c r="BW21" s="254" t="s">
        <v>1353</v>
      </c>
      <c r="BX21" s="254" t="s">
        <v>704</v>
      </c>
      <c r="BY21" s="254" t="s">
        <v>1323</v>
      </c>
      <c r="BZ21" s="254" t="s">
        <v>1341</v>
      </c>
      <c r="CA21" s="254" t="s">
        <v>1331</v>
      </c>
      <c r="CB21" s="436" t="s">
        <v>1339</v>
      </c>
      <c r="CC21" s="141"/>
      <c r="CD21" s="141"/>
      <c r="CE21" s="141"/>
      <c r="CF21" s="141"/>
      <c r="CG21" s="141"/>
    </row>
    <row r="22" spans="1:85">
      <c r="A22" s="141" t="s">
        <v>1310</v>
      </c>
      <c r="B22" s="141" t="s">
        <v>1373</v>
      </c>
      <c r="C22" s="428">
        <v>42923</v>
      </c>
      <c r="D22" s="429">
        <v>0.37152777777777773</v>
      </c>
      <c r="E22" s="430" t="s">
        <v>1368</v>
      </c>
      <c r="F22" s="430">
        <v>0</v>
      </c>
      <c r="G22" s="140"/>
      <c r="H22" s="431">
        <v>28.2</v>
      </c>
      <c r="I22" s="141"/>
      <c r="J22" s="141"/>
      <c r="K22" s="254" t="s">
        <v>474</v>
      </c>
      <c r="L22" s="253" t="s">
        <v>464</v>
      </c>
      <c r="M22" s="254" t="s">
        <v>1326</v>
      </c>
      <c r="N22" s="141"/>
      <c r="O22" s="253" t="s">
        <v>466</v>
      </c>
      <c r="P22" s="254" t="s">
        <v>1349</v>
      </c>
      <c r="Q22" s="254" t="s">
        <v>1369</v>
      </c>
      <c r="R22" s="254" t="s">
        <v>906</v>
      </c>
      <c r="S22" s="254" t="s">
        <v>1329</v>
      </c>
      <c r="T22" s="254" t="s">
        <v>1334</v>
      </c>
      <c r="U22" s="254" t="s">
        <v>1335</v>
      </c>
      <c r="V22" s="141"/>
      <c r="W22" s="141"/>
      <c r="X22" s="254" t="s">
        <v>1340</v>
      </c>
      <c r="Y22" s="431">
        <v>8.4</v>
      </c>
      <c r="Z22" s="431">
        <v>0.2</v>
      </c>
      <c r="AA22" s="431">
        <v>1.5</v>
      </c>
      <c r="AB22" s="432" t="s">
        <v>1336</v>
      </c>
      <c r="AC22" s="431">
        <v>9.1</v>
      </c>
      <c r="AD22" s="144">
        <v>1300</v>
      </c>
      <c r="AE22" s="143"/>
      <c r="AF22" s="138"/>
      <c r="AG22" s="431" t="s">
        <v>1336</v>
      </c>
      <c r="AH22" s="254" t="s">
        <v>1351</v>
      </c>
      <c r="AI22" s="433">
        <v>6.0000000000000001E-3</v>
      </c>
      <c r="AJ22" s="434" t="s">
        <v>1337</v>
      </c>
      <c r="AK22" s="431" t="s">
        <v>1349</v>
      </c>
      <c r="AL22" s="254" t="s">
        <v>1337</v>
      </c>
      <c r="AM22" s="434" t="s">
        <v>1330</v>
      </c>
      <c r="AN22" s="254" t="s">
        <v>1334</v>
      </c>
      <c r="AO22" s="434" t="s">
        <v>773</v>
      </c>
      <c r="AP22" s="141"/>
      <c r="AQ22" s="141"/>
      <c r="AR22" s="141"/>
      <c r="AS22" s="431">
        <v>4.3</v>
      </c>
      <c r="AT22" s="435" t="s">
        <v>1318</v>
      </c>
      <c r="AU22" s="434" t="s">
        <v>1337</v>
      </c>
      <c r="AV22" s="431">
        <v>3.6</v>
      </c>
      <c r="AW22" s="436" t="s">
        <v>1314</v>
      </c>
      <c r="AX22" s="434">
        <v>0.06</v>
      </c>
      <c r="AY22" s="434">
        <v>0.05</v>
      </c>
      <c r="AZ22" s="141"/>
      <c r="BA22" s="431">
        <v>8.9</v>
      </c>
      <c r="BB22" s="254"/>
      <c r="BC22" s="254" t="s">
        <v>1319</v>
      </c>
      <c r="BD22" s="141"/>
      <c r="BE22" s="143"/>
      <c r="BF22" s="138"/>
      <c r="BG22" s="144"/>
      <c r="BH22" s="144"/>
      <c r="BI22" s="140"/>
      <c r="BJ22" s="141"/>
      <c r="BK22" s="141"/>
      <c r="BL22" s="254" t="s">
        <v>1314</v>
      </c>
      <c r="BM22" s="254" t="s">
        <v>1330</v>
      </c>
      <c r="BN22" s="254" t="s">
        <v>1322</v>
      </c>
      <c r="BO22" s="141"/>
      <c r="BP22" s="254" t="s">
        <v>1322</v>
      </c>
      <c r="BQ22" s="254" t="s">
        <v>1322</v>
      </c>
      <c r="BR22" s="254" t="s">
        <v>704</v>
      </c>
      <c r="BS22" s="254" t="s">
        <v>1359</v>
      </c>
      <c r="BT22" s="254" t="s">
        <v>1322</v>
      </c>
      <c r="BU22" s="254" t="s">
        <v>1322</v>
      </c>
      <c r="BV22" s="254" t="s">
        <v>1322</v>
      </c>
      <c r="BW22" s="436" t="s">
        <v>1322</v>
      </c>
      <c r="BX22" s="254" t="s">
        <v>704</v>
      </c>
      <c r="BY22" s="254" t="s">
        <v>1341</v>
      </c>
      <c r="BZ22" s="254" t="s">
        <v>1341</v>
      </c>
      <c r="CA22" s="254" t="s">
        <v>1341</v>
      </c>
      <c r="CB22" s="436" t="s">
        <v>1339</v>
      </c>
      <c r="CC22" s="141"/>
      <c r="CD22" s="141"/>
      <c r="CE22" s="141"/>
      <c r="CF22" s="141"/>
      <c r="CG22" s="141"/>
    </row>
    <row r="23" spans="1:85">
      <c r="A23" s="141" t="s">
        <v>1310</v>
      </c>
      <c r="B23" s="141" t="s">
        <v>1373</v>
      </c>
      <c r="C23" s="428">
        <v>42979</v>
      </c>
      <c r="D23" s="429">
        <v>0.375</v>
      </c>
      <c r="E23" s="430" t="s">
        <v>1332</v>
      </c>
      <c r="F23" s="430">
        <v>0</v>
      </c>
      <c r="G23" s="140"/>
      <c r="H23" s="431">
        <v>24</v>
      </c>
      <c r="I23" s="141"/>
      <c r="J23" s="141"/>
      <c r="K23" s="254" t="s">
        <v>474</v>
      </c>
      <c r="L23" s="253" t="s">
        <v>464</v>
      </c>
      <c r="M23" s="254" t="s">
        <v>1333</v>
      </c>
      <c r="N23" s="141"/>
      <c r="O23" s="253" t="s">
        <v>466</v>
      </c>
      <c r="P23" s="254" t="s">
        <v>1349</v>
      </c>
      <c r="Q23" s="254" t="s">
        <v>1366</v>
      </c>
      <c r="R23" s="254" t="s">
        <v>1314</v>
      </c>
      <c r="S23" s="254" t="s">
        <v>1329</v>
      </c>
      <c r="T23" s="254" t="s">
        <v>1314</v>
      </c>
      <c r="U23" s="254" t="s">
        <v>1340</v>
      </c>
      <c r="V23" s="141"/>
      <c r="W23" s="141"/>
      <c r="X23" s="254" t="s">
        <v>1340</v>
      </c>
      <c r="Y23" s="431">
        <v>8.5</v>
      </c>
      <c r="Z23" s="431">
        <v>0.3</v>
      </c>
      <c r="AA23" s="431">
        <v>1.1000000000000001</v>
      </c>
      <c r="AB23" s="432" t="s">
        <v>1336</v>
      </c>
      <c r="AC23" s="431">
        <v>8.1</v>
      </c>
      <c r="AD23" s="144">
        <v>13000</v>
      </c>
      <c r="AE23" s="143"/>
      <c r="AF23" s="138"/>
      <c r="AG23" s="431" t="s">
        <v>1336</v>
      </c>
      <c r="AH23" s="254" t="s">
        <v>1349</v>
      </c>
      <c r="AI23" s="433">
        <v>1.9E-2</v>
      </c>
      <c r="AJ23" s="434" t="s">
        <v>1319</v>
      </c>
      <c r="AK23" s="431" t="s">
        <v>1316</v>
      </c>
      <c r="AL23" s="254" t="s">
        <v>1319</v>
      </c>
      <c r="AM23" s="434" t="s">
        <v>1318</v>
      </c>
      <c r="AN23" s="254" t="s">
        <v>906</v>
      </c>
      <c r="AO23" s="434" t="s">
        <v>1329</v>
      </c>
      <c r="AP23" s="141"/>
      <c r="AQ23" s="141"/>
      <c r="AR23" s="141"/>
      <c r="AS23" s="431">
        <v>3.7</v>
      </c>
      <c r="AT23" s="435">
        <v>0.7</v>
      </c>
      <c r="AU23" s="434" t="s">
        <v>1319</v>
      </c>
      <c r="AV23" s="431">
        <v>2.9</v>
      </c>
      <c r="AW23" s="436" t="s">
        <v>1314</v>
      </c>
      <c r="AX23" s="434">
        <v>0.06</v>
      </c>
      <c r="AY23" s="434">
        <v>0.05</v>
      </c>
      <c r="AZ23" s="141"/>
      <c r="BA23" s="431">
        <v>7.9</v>
      </c>
      <c r="BB23" s="254"/>
      <c r="BC23" s="254" t="s">
        <v>1319</v>
      </c>
      <c r="BD23" s="141"/>
      <c r="BE23" s="143"/>
      <c r="BF23" s="138"/>
      <c r="BG23" s="144"/>
      <c r="BH23" s="144"/>
      <c r="BI23" s="140"/>
      <c r="BJ23" s="141"/>
      <c r="BK23" s="141"/>
      <c r="BL23" s="254" t="s">
        <v>1314</v>
      </c>
      <c r="BM23" s="254" t="s">
        <v>1318</v>
      </c>
      <c r="BN23" s="254" t="s">
        <v>1322</v>
      </c>
      <c r="BO23" s="141"/>
      <c r="BP23" s="254" t="s">
        <v>1339</v>
      </c>
      <c r="BQ23" s="254" t="s">
        <v>1322</v>
      </c>
      <c r="BR23" s="254" t="s">
        <v>1322</v>
      </c>
      <c r="BS23" s="254" t="s">
        <v>1359</v>
      </c>
      <c r="BT23" s="254" t="s">
        <v>1339</v>
      </c>
      <c r="BU23" s="254" t="s">
        <v>1322</v>
      </c>
      <c r="BV23" s="254" t="s">
        <v>1322</v>
      </c>
      <c r="BW23" s="254" t="s">
        <v>1339</v>
      </c>
      <c r="BX23" s="254" t="s">
        <v>1322</v>
      </c>
      <c r="BY23" s="254" t="s">
        <v>1335</v>
      </c>
      <c r="BZ23" s="254" t="s">
        <v>1341</v>
      </c>
      <c r="CA23" s="254" t="s">
        <v>1341</v>
      </c>
      <c r="CB23" s="436" t="s">
        <v>1322</v>
      </c>
      <c r="CC23" s="141"/>
      <c r="CD23" s="141"/>
      <c r="CE23" s="141"/>
      <c r="CF23" s="141"/>
      <c r="CG23" s="141"/>
    </row>
    <row r="24" spans="1:85">
      <c r="A24" s="141" t="s">
        <v>1310</v>
      </c>
      <c r="B24" s="141" t="s">
        <v>1373</v>
      </c>
      <c r="C24" s="428">
        <v>43047</v>
      </c>
      <c r="D24" s="429">
        <v>0.41319444444444442</v>
      </c>
      <c r="E24" s="430" t="s">
        <v>1343</v>
      </c>
      <c r="F24" s="430">
        <v>0.31</v>
      </c>
      <c r="G24" s="140"/>
      <c r="H24" s="431">
        <v>17.7</v>
      </c>
      <c r="I24" s="141"/>
      <c r="J24" s="141"/>
      <c r="K24" s="254" t="s">
        <v>474</v>
      </c>
      <c r="L24" s="253" t="s">
        <v>464</v>
      </c>
      <c r="M24" s="254" t="s">
        <v>1333</v>
      </c>
      <c r="N24" s="141"/>
      <c r="O24" s="253" t="s">
        <v>466</v>
      </c>
      <c r="P24" s="254" t="s">
        <v>1351</v>
      </c>
      <c r="Q24" s="254" t="s">
        <v>1360</v>
      </c>
      <c r="R24" s="254" t="s">
        <v>1314</v>
      </c>
      <c r="S24" s="254" t="s">
        <v>1367</v>
      </c>
      <c r="T24" s="254" t="s">
        <v>1334</v>
      </c>
      <c r="U24" s="254" t="s">
        <v>1335</v>
      </c>
      <c r="V24" s="141"/>
      <c r="W24" s="141"/>
      <c r="X24" s="254" t="s">
        <v>1335</v>
      </c>
      <c r="Y24" s="431">
        <v>8</v>
      </c>
      <c r="Z24" s="254" t="s">
        <v>1362</v>
      </c>
      <c r="AA24" s="431">
        <v>1.7</v>
      </c>
      <c r="AB24" s="432" t="s">
        <v>1315</v>
      </c>
      <c r="AC24" s="431">
        <v>8.4</v>
      </c>
      <c r="AD24" s="144">
        <v>13000</v>
      </c>
      <c r="AE24" s="143"/>
      <c r="AF24" s="138"/>
      <c r="AG24" s="431" t="s">
        <v>1315</v>
      </c>
      <c r="AH24" s="254" t="s">
        <v>1349</v>
      </c>
      <c r="AI24" s="433">
        <v>0.01</v>
      </c>
      <c r="AJ24" s="434" t="s">
        <v>1337</v>
      </c>
      <c r="AK24" s="431" t="s">
        <v>1327</v>
      </c>
      <c r="AL24" s="254" t="s">
        <v>814</v>
      </c>
      <c r="AM24" s="434" t="s">
        <v>1347</v>
      </c>
      <c r="AN24" s="254" t="s">
        <v>1334</v>
      </c>
      <c r="AO24" s="434" t="s">
        <v>1364</v>
      </c>
      <c r="AP24" s="141"/>
      <c r="AQ24" s="141"/>
      <c r="AR24" s="141"/>
      <c r="AS24" s="431">
        <v>3.3</v>
      </c>
      <c r="AT24" s="435" t="s">
        <v>1318</v>
      </c>
      <c r="AU24" s="434" t="s">
        <v>1350</v>
      </c>
      <c r="AV24" s="431">
        <v>2.8</v>
      </c>
      <c r="AW24" s="436" t="s">
        <v>1334</v>
      </c>
      <c r="AX24" s="434">
        <v>0.06</v>
      </c>
      <c r="AY24" s="434" t="s">
        <v>1319</v>
      </c>
      <c r="AZ24" s="141"/>
      <c r="BA24" s="431">
        <v>7.9</v>
      </c>
      <c r="BB24" s="254"/>
      <c r="BC24" s="254" t="s">
        <v>1337</v>
      </c>
      <c r="BD24" s="141"/>
      <c r="BE24" s="143"/>
      <c r="BF24" s="138"/>
      <c r="BG24" s="144"/>
      <c r="BH24" s="144"/>
      <c r="BI24" s="140"/>
      <c r="BJ24" s="141"/>
      <c r="BK24" s="141"/>
      <c r="BL24" s="254" t="s">
        <v>1334</v>
      </c>
      <c r="BM24" s="254" t="s">
        <v>1362</v>
      </c>
      <c r="BN24" s="254" t="s">
        <v>1353</v>
      </c>
      <c r="BO24" s="141"/>
      <c r="BP24" s="254" t="s">
        <v>1322</v>
      </c>
      <c r="BQ24" s="254" t="s">
        <v>1322</v>
      </c>
      <c r="BR24" s="254" t="s">
        <v>704</v>
      </c>
      <c r="BS24" s="254" t="s">
        <v>1359</v>
      </c>
      <c r="BT24" s="254" t="s">
        <v>1339</v>
      </c>
      <c r="BU24" s="254" t="s">
        <v>1339</v>
      </c>
      <c r="BV24" s="254" t="s">
        <v>1339</v>
      </c>
      <c r="BW24" s="254" t="s">
        <v>1353</v>
      </c>
      <c r="BX24" s="254" t="s">
        <v>1339</v>
      </c>
      <c r="BY24" s="254" t="s">
        <v>1346</v>
      </c>
      <c r="BZ24" s="254" t="s">
        <v>1342</v>
      </c>
      <c r="CA24" s="254" t="s">
        <v>1342</v>
      </c>
      <c r="CB24" s="436" t="s">
        <v>1353</v>
      </c>
      <c r="CC24" s="141"/>
      <c r="CD24" s="141"/>
      <c r="CE24" s="141"/>
      <c r="CF24" s="141"/>
      <c r="CG24" s="141"/>
    </row>
    <row r="25" spans="1:85">
      <c r="A25" s="141" t="s">
        <v>1310</v>
      </c>
      <c r="B25" s="141" t="s">
        <v>1373</v>
      </c>
      <c r="C25" s="428">
        <v>43110</v>
      </c>
      <c r="D25" s="429">
        <v>0.37152777777777773</v>
      </c>
      <c r="E25" s="430" t="s">
        <v>1368</v>
      </c>
      <c r="F25" s="430">
        <v>3.7999999999999999E-2</v>
      </c>
      <c r="G25" s="140"/>
      <c r="H25" s="431">
        <v>10.8</v>
      </c>
      <c r="I25" s="141"/>
      <c r="J25" s="141"/>
      <c r="K25" s="254" t="s">
        <v>474</v>
      </c>
      <c r="L25" s="253" t="s">
        <v>464</v>
      </c>
      <c r="M25" s="254" t="s">
        <v>1333</v>
      </c>
      <c r="N25" s="141"/>
      <c r="O25" s="253" t="s">
        <v>466</v>
      </c>
      <c r="P25" s="254" t="s">
        <v>1327</v>
      </c>
      <c r="Q25" s="254" t="s">
        <v>1366</v>
      </c>
      <c r="R25" s="254" t="s">
        <v>1334</v>
      </c>
      <c r="S25" s="254" t="s">
        <v>1367</v>
      </c>
      <c r="T25" s="254" t="s">
        <v>906</v>
      </c>
      <c r="U25" s="254" t="s">
        <v>1335</v>
      </c>
      <c r="V25" s="141"/>
      <c r="W25" s="141"/>
      <c r="X25" s="254" t="s">
        <v>1323</v>
      </c>
      <c r="Y25" s="431">
        <v>7.7</v>
      </c>
      <c r="Z25" s="254" t="s">
        <v>1362</v>
      </c>
      <c r="AA25" s="431">
        <v>1.4</v>
      </c>
      <c r="AB25" s="432" t="s">
        <v>1348</v>
      </c>
      <c r="AC25" s="431">
        <v>10</v>
      </c>
      <c r="AD25" s="144">
        <v>920</v>
      </c>
      <c r="AE25" s="143"/>
      <c r="AF25" s="138"/>
      <c r="AG25" s="431" t="s">
        <v>1336</v>
      </c>
      <c r="AH25" s="254" t="s">
        <v>1349</v>
      </c>
      <c r="AI25" s="254">
        <v>8.0000000000000002E-3</v>
      </c>
      <c r="AJ25" s="434" t="s">
        <v>1337</v>
      </c>
      <c r="AK25" s="431" t="s">
        <v>1349</v>
      </c>
      <c r="AL25" s="254" t="s">
        <v>1337</v>
      </c>
      <c r="AM25" s="434" t="s">
        <v>1330</v>
      </c>
      <c r="AN25" s="254" t="s">
        <v>1314</v>
      </c>
      <c r="AO25" s="434" t="s">
        <v>1367</v>
      </c>
      <c r="AP25" s="141"/>
      <c r="AQ25" s="141"/>
      <c r="AR25" s="141"/>
      <c r="AS25" s="431">
        <v>4.2</v>
      </c>
      <c r="AT25" s="435" t="s">
        <v>1318</v>
      </c>
      <c r="AU25" s="434" t="s">
        <v>1337</v>
      </c>
      <c r="AV25" s="431">
        <v>4</v>
      </c>
      <c r="AW25" s="436" t="s">
        <v>906</v>
      </c>
      <c r="AX25" s="434">
        <v>7.0000000000000007E-2</v>
      </c>
      <c r="AY25" s="434">
        <v>7.0000000000000007E-2</v>
      </c>
      <c r="AZ25" s="141"/>
      <c r="BA25" s="431">
        <v>8.3000000000000007</v>
      </c>
      <c r="BB25" s="254"/>
      <c r="BC25" s="254" t="s">
        <v>1350</v>
      </c>
      <c r="BD25" s="141"/>
      <c r="BE25" s="143"/>
      <c r="BF25" s="138"/>
      <c r="BG25" s="144"/>
      <c r="BH25" s="144"/>
      <c r="BI25" s="140"/>
      <c r="BJ25" s="141"/>
      <c r="BK25" s="141"/>
      <c r="BL25" s="254" t="s">
        <v>1358</v>
      </c>
      <c r="BM25" s="254" t="s">
        <v>1362</v>
      </c>
      <c r="BN25" s="254" t="s">
        <v>1353</v>
      </c>
      <c r="BO25" s="141"/>
      <c r="BP25" s="254" t="s">
        <v>1339</v>
      </c>
      <c r="BQ25" s="254" t="s">
        <v>1322</v>
      </c>
      <c r="BR25" s="254" t="s">
        <v>1339</v>
      </c>
      <c r="BS25" s="254" t="s">
        <v>1352</v>
      </c>
      <c r="BT25" s="254" t="s">
        <v>1353</v>
      </c>
      <c r="BU25" s="254" t="s">
        <v>1353</v>
      </c>
      <c r="BV25" s="254" t="s">
        <v>704</v>
      </c>
      <c r="BW25" s="254" t="s">
        <v>1322</v>
      </c>
      <c r="BX25" s="254" t="s">
        <v>1353</v>
      </c>
      <c r="BY25" s="254" t="s">
        <v>1346</v>
      </c>
      <c r="BZ25" s="254" t="s">
        <v>1342</v>
      </c>
      <c r="CA25" s="254" t="s">
        <v>1342</v>
      </c>
      <c r="CB25" s="436" t="s">
        <v>704</v>
      </c>
      <c r="CC25" s="141"/>
      <c r="CD25" s="141"/>
      <c r="CE25" s="141"/>
      <c r="CF25" s="141"/>
      <c r="CG25" s="141"/>
    </row>
    <row r="26" spans="1:85">
      <c r="A26" s="141" t="s">
        <v>1310</v>
      </c>
      <c r="B26" s="141" t="s">
        <v>1373</v>
      </c>
      <c r="C26" s="428">
        <v>43161</v>
      </c>
      <c r="D26" s="429">
        <v>0.375</v>
      </c>
      <c r="E26" s="430" t="s">
        <v>463</v>
      </c>
      <c r="F26" s="430">
        <v>0.13500000000000001</v>
      </c>
      <c r="G26" s="140"/>
      <c r="H26" s="431">
        <v>11.8</v>
      </c>
      <c r="I26" s="141"/>
      <c r="J26" s="141"/>
      <c r="K26" s="254" t="s">
        <v>474</v>
      </c>
      <c r="L26" s="253" t="s">
        <v>464</v>
      </c>
      <c r="M26" s="254" t="s">
        <v>1333</v>
      </c>
      <c r="N26" s="141"/>
      <c r="O26" s="253" t="s">
        <v>466</v>
      </c>
      <c r="P26" s="254" t="s">
        <v>109</v>
      </c>
      <c r="Q26" s="254" t="s">
        <v>1366</v>
      </c>
      <c r="R26" s="254" t="s">
        <v>107</v>
      </c>
      <c r="S26" s="254" t="s">
        <v>114</v>
      </c>
      <c r="T26" s="254" t="s">
        <v>107</v>
      </c>
      <c r="U26" s="254" t="s">
        <v>110</v>
      </c>
      <c r="V26" s="141"/>
      <c r="W26" s="141"/>
      <c r="X26" s="254" t="s">
        <v>110</v>
      </c>
      <c r="Y26" s="431">
        <v>8</v>
      </c>
      <c r="Z26" s="431">
        <v>0.1</v>
      </c>
      <c r="AA26" s="431">
        <v>1.5</v>
      </c>
      <c r="AB26" s="432" t="s">
        <v>1336</v>
      </c>
      <c r="AC26" s="431">
        <v>9.3000000000000007</v>
      </c>
      <c r="AD26" s="144">
        <v>240</v>
      </c>
      <c r="AE26" s="143"/>
      <c r="AF26" s="138"/>
      <c r="AG26" s="431" t="s">
        <v>1315</v>
      </c>
      <c r="AH26" s="254" t="s">
        <v>1349</v>
      </c>
      <c r="AI26" s="433">
        <v>1.6E-2</v>
      </c>
      <c r="AJ26" s="434" t="s">
        <v>1319</v>
      </c>
      <c r="AK26" s="431" t="s">
        <v>1327</v>
      </c>
      <c r="AL26" s="254" t="s">
        <v>1350</v>
      </c>
      <c r="AM26" s="434" t="s">
        <v>584</v>
      </c>
      <c r="AN26" s="254" t="s">
        <v>1358</v>
      </c>
      <c r="AO26" s="434" t="s">
        <v>1329</v>
      </c>
      <c r="AP26" s="141"/>
      <c r="AQ26" s="141"/>
      <c r="AR26" s="141"/>
      <c r="AS26" s="431">
        <v>4.5</v>
      </c>
      <c r="AT26" s="435" t="s">
        <v>1347</v>
      </c>
      <c r="AU26" s="431" t="s">
        <v>1319</v>
      </c>
      <c r="AV26" s="431">
        <v>4.0999999999999996</v>
      </c>
      <c r="AW26" s="254" t="s">
        <v>1314</v>
      </c>
      <c r="AX26" s="434">
        <v>0.08</v>
      </c>
      <c r="AY26" s="434">
        <v>0.06</v>
      </c>
      <c r="AZ26" s="141"/>
      <c r="BA26" s="431">
        <v>9.5</v>
      </c>
      <c r="BB26" s="254"/>
      <c r="BC26" s="254" t="s">
        <v>1319</v>
      </c>
      <c r="BD26" s="141"/>
      <c r="BE26" s="143"/>
      <c r="BF26" s="138"/>
      <c r="BG26" s="144"/>
      <c r="BH26" s="144"/>
      <c r="BI26" s="140"/>
      <c r="BJ26" s="141"/>
      <c r="BK26" s="141"/>
      <c r="BL26" s="254" t="s">
        <v>1334</v>
      </c>
      <c r="BM26" s="254" t="s">
        <v>1318</v>
      </c>
      <c r="BN26" s="254" t="s">
        <v>1339</v>
      </c>
      <c r="BO26" s="141"/>
      <c r="BP26" s="254" t="s">
        <v>1322</v>
      </c>
      <c r="BQ26" s="254" t="s">
        <v>1322</v>
      </c>
      <c r="BR26" s="254" t="s">
        <v>1339</v>
      </c>
      <c r="BS26" s="254" t="s">
        <v>1321</v>
      </c>
      <c r="BT26" s="254" t="s">
        <v>103</v>
      </c>
      <c r="BU26" s="254" t="s">
        <v>1322</v>
      </c>
      <c r="BV26" s="254" t="s">
        <v>1322</v>
      </c>
      <c r="BW26" s="436" t="s">
        <v>704</v>
      </c>
      <c r="BX26" s="254" t="s">
        <v>1339</v>
      </c>
      <c r="BY26" s="254" t="s">
        <v>1323</v>
      </c>
      <c r="BZ26" s="254" t="s">
        <v>1342</v>
      </c>
      <c r="CA26" s="254" t="s">
        <v>1355</v>
      </c>
      <c r="CB26" s="436" t="s">
        <v>1322</v>
      </c>
      <c r="CC26" s="141"/>
      <c r="CD26" s="141"/>
      <c r="CE26" s="141"/>
      <c r="CF26" s="141"/>
      <c r="CG26" s="141"/>
    </row>
    <row r="27" spans="1:85">
      <c r="A27" s="141" t="s">
        <v>1310</v>
      </c>
      <c r="B27" s="141" t="s">
        <v>1374</v>
      </c>
      <c r="C27" s="428">
        <v>42857</v>
      </c>
      <c r="D27" s="429">
        <v>0.4375</v>
      </c>
      <c r="E27" s="430" t="s">
        <v>463</v>
      </c>
      <c r="F27" s="430">
        <v>0.35</v>
      </c>
      <c r="G27" s="140"/>
      <c r="H27" s="431">
        <v>18.600000000000001</v>
      </c>
      <c r="I27" s="141"/>
      <c r="J27" s="141"/>
      <c r="K27" s="254" t="s">
        <v>474</v>
      </c>
      <c r="L27" s="253" t="s">
        <v>464</v>
      </c>
      <c r="M27" s="254" t="s">
        <v>1333</v>
      </c>
      <c r="N27" s="141"/>
      <c r="O27" s="253" t="s">
        <v>466</v>
      </c>
      <c r="P27" s="254" t="s">
        <v>1327</v>
      </c>
      <c r="Q27" s="254" t="s">
        <v>1369</v>
      </c>
      <c r="R27" s="254" t="s">
        <v>1314</v>
      </c>
      <c r="S27" s="254" t="s">
        <v>1367</v>
      </c>
      <c r="T27" s="254" t="s">
        <v>1314</v>
      </c>
      <c r="U27" s="254" t="s">
        <v>1335</v>
      </c>
      <c r="V27" s="141"/>
      <c r="W27" s="141"/>
      <c r="X27" s="254" t="s">
        <v>1335</v>
      </c>
      <c r="Y27" s="431">
        <v>8.3000000000000007</v>
      </c>
      <c r="Z27" s="431">
        <v>0.6</v>
      </c>
      <c r="AA27" s="431">
        <v>1.2</v>
      </c>
      <c r="AB27" s="432" t="s">
        <v>1336</v>
      </c>
      <c r="AC27" s="431">
        <v>9.6999999999999993</v>
      </c>
      <c r="AD27" s="144">
        <v>330</v>
      </c>
      <c r="AE27" s="143"/>
      <c r="AF27" s="138"/>
      <c r="AG27" s="431" t="s">
        <v>1348</v>
      </c>
      <c r="AH27" s="254" t="s">
        <v>1349</v>
      </c>
      <c r="AI27" s="433">
        <v>6.0000000000000001E-3</v>
      </c>
      <c r="AJ27" s="434" t="s">
        <v>1350</v>
      </c>
      <c r="AK27" s="431" t="s">
        <v>1316</v>
      </c>
      <c r="AL27" s="254" t="s">
        <v>814</v>
      </c>
      <c r="AM27" s="254" t="s">
        <v>1318</v>
      </c>
      <c r="AN27" s="254" t="s">
        <v>906</v>
      </c>
      <c r="AO27" s="434" t="s">
        <v>1367</v>
      </c>
      <c r="AP27" s="141"/>
      <c r="AQ27" s="141"/>
      <c r="AR27" s="141"/>
      <c r="AS27" s="431">
        <v>4.4000000000000004</v>
      </c>
      <c r="AT27" s="435" t="s">
        <v>1362</v>
      </c>
      <c r="AU27" s="434" t="s">
        <v>814</v>
      </c>
      <c r="AV27" s="431">
        <v>3.8</v>
      </c>
      <c r="AW27" s="436" t="s">
        <v>1314</v>
      </c>
      <c r="AX27" s="434">
        <v>0.09</v>
      </c>
      <c r="AY27" s="434">
        <v>0.06</v>
      </c>
      <c r="AZ27" s="141"/>
      <c r="BA27" s="431">
        <v>6.9</v>
      </c>
      <c r="BB27" s="433"/>
      <c r="BC27" s="433" t="s">
        <v>1337</v>
      </c>
      <c r="BD27" s="141"/>
      <c r="BE27" s="143"/>
      <c r="BF27" s="138"/>
      <c r="BG27" s="144"/>
      <c r="BH27" s="144"/>
      <c r="BI27" s="140"/>
      <c r="BJ27" s="141"/>
      <c r="BK27" s="141"/>
      <c r="BL27" s="254" t="s">
        <v>1314</v>
      </c>
      <c r="BM27" s="254" t="s">
        <v>1362</v>
      </c>
      <c r="BN27" s="254" t="s">
        <v>704</v>
      </c>
      <c r="BO27" s="141"/>
      <c r="BP27" s="254" t="s">
        <v>1339</v>
      </c>
      <c r="BQ27" s="254" t="s">
        <v>1322</v>
      </c>
      <c r="BR27" s="254" t="s">
        <v>1353</v>
      </c>
      <c r="BS27" s="254" t="s">
        <v>1321</v>
      </c>
      <c r="BT27" s="254" t="s">
        <v>1322</v>
      </c>
      <c r="BU27" s="254" t="s">
        <v>1339</v>
      </c>
      <c r="BV27" s="254" t="s">
        <v>1339</v>
      </c>
      <c r="BW27" s="254" t="s">
        <v>1339</v>
      </c>
      <c r="BX27" s="254" t="s">
        <v>1322</v>
      </c>
      <c r="BY27" s="254" t="s">
        <v>1335</v>
      </c>
      <c r="BZ27" s="254" t="s">
        <v>1355</v>
      </c>
      <c r="CA27" s="254" t="s">
        <v>1355</v>
      </c>
      <c r="CB27" s="436" t="s">
        <v>1322</v>
      </c>
      <c r="CC27" s="141"/>
      <c r="CD27" s="141"/>
      <c r="CE27" s="141"/>
      <c r="CF27" s="141"/>
      <c r="CG27" s="141"/>
    </row>
    <row r="28" spans="1:85">
      <c r="A28" s="141" t="s">
        <v>1310</v>
      </c>
      <c r="B28" s="141" t="s">
        <v>1374</v>
      </c>
      <c r="C28" s="428">
        <v>42923</v>
      </c>
      <c r="D28" s="429">
        <v>0.375</v>
      </c>
      <c r="E28" s="430" t="s">
        <v>1365</v>
      </c>
      <c r="F28" s="430">
        <v>0.105</v>
      </c>
      <c r="G28" s="140"/>
      <c r="H28" s="431">
        <v>21.3</v>
      </c>
      <c r="I28" s="141"/>
      <c r="J28" s="141"/>
      <c r="K28" s="254" t="s">
        <v>474</v>
      </c>
      <c r="L28" s="253" t="s">
        <v>464</v>
      </c>
      <c r="M28" s="254" t="s">
        <v>1333</v>
      </c>
      <c r="N28" s="141"/>
      <c r="O28" s="253" t="s">
        <v>466</v>
      </c>
      <c r="P28" s="254" t="s">
        <v>1327</v>
      </c>
      <c r="Q28" s="254" t="s">
        <v>1313</v>
      </c>
      <c r="R28" s="254" t="s">
        <v>1314</v>
      </c>
      <c r="S28" s="254" t="s">
        <v>1329</v>
      </c>
      <c r="T28" s="254" t="s">
        <v>1314</v>
      </c>
      <c r="U28" s="254" t="s">
        <v>1323</v>
      </c>
      <c r="V28" s="141"/>
      <c r="W28" s="141"/>
      <c r="X28" s="254" t="s">
        <v>1340</v>
      </c>
      <c r="Y28" s="431">
        <v>8.3000000000000007</v>
      </c>
      <c r="Z28" s="431">
        <v>0.8</v>
      </c>
      <c r="AA28" s="431">
        <v>1.7</v>
      </c>
      <c r="AB28" s="432" t="s">
        <v>1336</v>
      </c>
      <c r="AC28" s="431">
        <v>9.6999999999999993</v>
      </c>
      <c r="AD28" s="144">
        <v>3300</v>
      </c>
      <c r="AE28" s="143"/>
      <c r="AF28" s="138"/>
      <c r="AG28" s="431" t="s">
        <v>1336</v>
      </c>
      <c r="AH28" s="254" t="s">
        <v>1327</v>
      </c>
      <c r="AI28" s="433">
        <v>6.0000000000000001E-3</v>
      </c>
      <c r="AJ28" s="434" t="s">
        <v>1319</v>
      </c>
      <c r="AK28" s="431" t="s">
        <v>1316</v>
      </c>
      <c r="AL28" s="254" t="s">
        <v>1319</v>
      </c>
      <c r="AM28" s="434" t="s">
        <v>1318</v>
      </c>
      <c r="AN28" s="254" t="s">
        <v>1358</v>
      </c>
      <c r="AO28" s="434" t="s">
        <v>1367</v>
      </c>
      <c r="AP28" s="141"/>
      <c r="AQ28" s="141"/>
      <c r="AR28" s="141"/>
      <c r="AS28" s="431">
        <v>4.7</v>
      </c>
      <c r="AT28" s="435" t="s">
        <v>1318</v>
      </c>
      <c r="AU28" s="434" t="s">
        <v>1337</v>
      </c>
      <c r="AV28" s="431">
        <v>4</v>
      </c>
      <c r="AW28" s="254" t="s">
        <v>1314</v>
      </c>
      <c r="AX28" s="434">
        <v>0.08</v>
      </c>
      <c r="AY28" s="434">
        <v>7.0000000000000007E-2</v>
      </c>
      <c r="AZ28" s="141"/>
      <c r="BA28" s="431">
        <v>6.8</v>
      </c>
      <c r="BB28" s="254"/>
      <c r="BC28" s="254" t="s">
        <v>1319</v>
      </c>
      <c r="BD28" s="141"/>
      <c r="BE28" s="143"/>
      <c r="BF28" s="138"/>
      <c r="BG28" s="144"/>
      <c r="BH28" s="144"/>
      <c r="BI28" s="140"/>
      <c r="BJ28" s="141"/>
      <c r="BK28" s="141"/>
      <c r="BL28" s="254" t="s">
        <v>1314</v>
      </c>
      <c r="BM28" s="254" t="s">
        <v>1318</v>
      </c>
      <c r="BN28" s="254" t="s">
        <v>1322</v>
      </c>
      <c r="BO28" s="141"/>
      <c r="BP28" s="254" t="s">
        <v>1322</v>
      </c>
      <c r="BQ28" s="254" t="s">
        <v>1339</v>
      </c>
      <c r="BR28" s="254">
        <v>5.9999999999999995E-4</v>
      </c>
      <c r="BS28" s="254" t="s">
        <v>1338</v>
      </c>
      <c r="BT28" s="254" t="s">
        <v>704</v>
      </c>
      <c r="BU28" s="254" t="s">
        <v>1322</v>
      </c>
      <c r="BV28" s="254" t="s">
        <v>704</v>
      </c>
      <c r="BW28" s="436" t="s">
        <v>1353</v>
      </c>
      <c r="BX28" s="254" t="s">
        <v>1322</v>
      </c>
      <c r="BY28" s="254" t="s">
        <v>1335</v>
      </c>
      <c r="BZ28" s="254" t="s">
        <v>1341</v>
      </c>
      <c r="CA28" s="254" t="s">
        <v>1341</v>
      </c>
      <c r="CB28" s="436" t="s">
        <v>1322</v>
      </c>
      <c r="CC28" s="141"/>
      <c r="CD28" s="141"/>
      <c r="CE28" s="141"/>
      <c r="CF28" s="141"/>
      <c r="CG28" s="141"/>
    </row>
    <row r="29" spans="1:85">
      <c r="A29" s="141" t="s">
        <v>1310</v>
      </c>
      <c r="B29" s="141" t="s">
        <v>1374</v>
      </c>
      <c r="C29" s="428">
        <v>42979</v>
      </c>
      <c r="D29" s="429">
        <v>0.38750000000000001</v>
      </c>
      <c r="E29" s="430" t="s">
        <v>1332</v>
      </c>
      <c r="F29" s="430">
        <v>9.7500000000000003E-2</v>
      </c>
      <c r="G29" s="140"/>
      <c r="H29" s="431">
        <v>19.8</v>
      </c>
      <c r="I29" s="141"/>
      <c r="J29" s="141"/>
      <c r="K29" s="254" t="s">
        <v>474</v>
      </c>
      <c r="L29" s="253" t="s">
        <v>464</v>
      </c>
      <c r="M29" s="254" t="s">
        <v>1312</v>
      </c>
      <c r="N29" s="141"/>
      <c r="O29" s="253" t="s">
        <v>466</v>
      </c>
      <c r="P29" s="254" t="s">
        <v>1351</v>
      </c>
      <c r="Q29" s="254" t="s">
        <v>1366</v>
      </c>
      <c r="R29" s="254" t="s">
        <v>1334</v>
      </c>
      <c r="S29" s="254" t="s">
        <v>1367</v>
      </c>
      <c r="T29" s="254" t="s">
        <v>1314</v>
      </c>
      <c r="U29" s="254" t="s">
        <v>1335</v>
      </c>
      <c r="V29" s="141"/>
      <c r="W29" s="141"/>
      <c r="X29" s="254" t="s">
        <v>1323</v>
      </c>
      <c r="Y29" s="431">
        <v>8.5</v>
      </c>
      <c r="Z29" s="431">
        <v>1</v>
      </c>
      <c r="AA29" s="431">
        <v>0.8</v>
      </c>
      <c r="AB29" s="432">
        <v>1</v>
      </c>
      <c r="AC29" s="431">
        <v>9.5</v>
      </c>
      <c r="AD29" s="144">
        <v>2200</v>
      </c>
      <c r="AE29" s="143"/>
      <c r="AF29" s="138"/>
      <c r="AG29" s="431" t="s">
        <v>1348</v>
      </c>
      <c r="AH29" s="254" t="s">
        <v>1349</v>
      </c>
      <c r="AI29" s="254" t="s">
        <v>1314</v>
      </c>
      <c r="AJ29" s="434" t="s">
        <v>1337</v>
      </c>
      <c r="AK29" s="431" t="s">
        <v>1327</v>
      </c>
      <c r="AL29" s="254" t="s">
        <v>1337</v>
      </c>
      <c r="AM29" s="434" t="s">
        <v>1347</v>
      </c>
      <c r="AN29" s="254" t="s">
        <v>1314</v>
      </c>
      <c r="AO29" s="434" t="s">
        <v>1329</v>
      </c>
      <c r="AP29" s="141"/>
      <c r="AQ29" s="141"/>
      <c r="AR29" s="141"/>
      <c r="AS29" s="431">
        <v>4.3</v>
      </c>
      <c r="AT29" s="435" t="s">
        <v>1362</v>
      </c>
      <c r="AU29" s="434" t="s">
        <v>1337</v>
      </c>
      <c r="AV29" s="431">
        <v>4</v>
      </c>
      <c r="AW29" s="436" t="s">
        <v>1334</v>
      </c>
      <c r="AX29" s="434">
        <v>0.08</v>
      </c>
      <c r="AY29" s="434">
        <v>0.06</v>
      </c>
      <c r="AZ29" s="141"/>
      <c r="BA29" s="431">
        <v>7.1</v>
      </c>
      <c r="BB29" s="254"/>
      <c r="BC29" s="254" t="s">
        <v>1337</v>
      </c>
      <c r="BD29" s="141"/>
      <c r="BE29" s="143"/>
      <c r="BF29" s="138"/>
      <c r="BG29" s="144"/>
      <c r="BH29" s="144"/>
      <c r="BI29" s="140"/>
      <c r="BJ29" s="141"/>
      <c r="BK29" s="141"/>
      <c r="BL29" s="254" t="s">
        <v>1314</v>
      </c>
      <c r="BM29" s="254" t="s">
        <v>1318</v>
      </c>
      <c r="BN29" s="254" t="s">
        <v>1339</v>
      </c>
      <c r="BO29" s="141"/>
      <c r="BP29" s="254" t="s">
        <v>1322</v>
      </c>
      <c r="BQ29" s="254" t="s">
        <v>1339</v>
      </c>
      <c r="BR29" s="254" t="s">
        <v>1322</v>
      </c>
      <c r="BS29" s="254" t="s">
        <v>1321</v>
      </c>
      <c r="BT29" s="254" t="s">
        <v>1322</v>
      </c>
      <c r="BU29" s="254" t="s">
        <v>1353</v>
      </c>
      <c r="BV29" s="254" t="s">
        <v>1322</v>
      </c>
      <c r="BW29" s="254" t="s">
        <v>1339</v>
      </c>
      <c r="BX29" s="254" t="s">
        <v>1339</v>
      </c>
      <c r="BY29" s="254" t="s">
        <v>1323</v>
      </c>
      <c r="BZ29" s="254" t="s">
        <v>1342</v>
      </c>
      <c r="CA29" s="254" t="s">
        <v>1331</v>
      </c>
      <c r="CB29" s="436" t="s">
        <v>1339</v>
      </c>
      <c r="CC29" s="141"/>
      <c r="CD29" s="141"/>
      <c r="CE29" s="141"/>
      <c r="CF29" s="141"/>
      <c r="CG29" s="141"/>
    </row>
    <row r="30" spans="1:85">
      <c r="A30" s="141" t="s">
        <v>1310</v>
      </c>
      <c r="B30" s="141" t="s">
        <v>1374</v>
      </c>
      <c r="C30" s="428">
        <v>43047</v>
      </c>
      <c r="D30" s="429">
        <v>0.38541666666666669</v>
      </c>
      <c r="E30" s="430" t="s">
        <v>1343</v>
      </c>
      <c r="F30" s="430">
        <v>0.52</v>
      </c>
      <c r="G30" s="140"/>
      <c r="H30" s="431">
        <v>17.5</v>
      </c>
      <c r="I30" s="141"/>
      <c r="J30" s="141"/>
      <c r="K30" s="254" t="s">
        <v>474</v>
      </c>
      <c r="L30" s="253" t="s">
        <v>464</v>
      </c>
      <c r="M30" s="254" t="s">
        <v>1333</v>
      </c>
      <c r="N30" s="141"/>
      <c r="O30" s="253" t="s">
        <v>466</v>
      </c>
      <c r="P30" s="254" t="s">
        <v>1351</v>
      </c>
      <c r="Q30" s="254" t="s">
        <v>1366</v>
      </c>
      <c r="R30" s="254" t="s">
        <v>1314</v>
      </c>
      <c r="S30" s="254" t="s">
        <v>1367</v>
      </c>
      <c r="T30" s="254" t="s">
        <v>1358</v>
      </c>
      <c r="U30" s="254" t="s">
        <v>1346</v>
      </c>
      <c r="V30" s="141"/>
      <c r="W30" s="141"/>
      <c r="X30" s="254" t="s">
        <v>1340</v>
      </c>
      <c r="Y30" s="431">
        <v>8.1999999999999993</v>
      </c>
      <c r="Z30" s="254" t="s">
        <v>1330</v>
      </c>
      <c r="AA30" s="431">
        <v>1.4</v>
      </c>
      <c r="AB30" s="432" t="s">
        <v>1315</v>
      </c>
      <c r="AC30" s="431">
        <v>8.4</v>
      </c>
      <c r="AD30" s="144">
        <v>2400</v>
      </c>
      <c r="AE30" s="143"/>
      <c r="AF30" s="138"/>
      <c r="AG30" s="431" t="s">
        <v>1361</v>
      </c>
      <c r="AH30" s="254" t="s">
        <v>1327</v>
      </c>
      <c r="AI30" s="433">
        <v>0.01</v>
      </c>
      <c r="AJ30" s="434" t="s">
        <v>1350</v>
      </c>
      <c r="AK30" s="431" t="s">
        <v>1327</v>
      </c>
      <c r="AL30" s="254" t="s">
        <v>1319</v>
      </c>
      <c r="AM30" s="434" t="s">
        <v>1318</v>
      </c>
      <c r="AN30" s="254" t="s">
        <v>1314</v>
      </c>
      <c r="AO30" s="434" t="s">
        <v>1367</v>
      </c>
      <c r="AP30" s="141"/>
      <c r="AQ30" s="141"/>
      <c r="AR30" s="141"/>
      <c r="AS30" s="431">
        <v>4.8</v>
      </c>
      <c r="AT30" s="435" t="s">
        <v>1318</v>
      </c>
      <c r="AU30" s="434" t="s">
        <v>1319</v>
      </c>
      <c r="AV30" s="431">
        <v>4.2</v>
      </c>
      <c r="AW30" s="436" t="s">
        <v>1334</v>
      </c>
      <c r="AX30" s="434">
        <v>0.09</v>
      </c>
      <c r="AY30" s="434">
        <v>0.08</v>
      </c>
      <c r="AZ30" s="141"/>
      <c r="BA30" s="431">
        <v>7.3</v>
      </c>
      <c r="BB30" s="254"/>
      <c r="BC30" s="254" t="s">
        <v>1350</v>
      </c>
      <c r="BD30" s="141"/>
      <c r="BE30" s="143"/>
      <c r="BF30" s="138"/>
      <c r="BG30" s="144"/>
      <c r="BH30" s="144"/>
      <c r="BI30" s="140"/>
      <c r="BJ30" s="141"/>
      <c r="BK30" s="141"/>
      <c r="BL30" s="254" t="s">
        <v>1314</v>
      </c>
      <c r="BM30" s="254" t="s">
        <v>1318</v>
      </c>
      <c r="BN30" s="254" t="s">
        <v>1322</v>
      </c>
      <c r="BO30" s="141"/>
      <c r="BP30" s="254" t="s">
        <v>1339</v>
      </c>
      <c r="BQ30" s="254" t="s">
        <v>1322</v>
      </c>
      <c r="BR30" s="254" t="s">
        <v>1322</v>
      </c>
      <c r="BS30" s="254" t="s">
        <v>1321</v>
      </c>
      <c r="BT30" s="254" t="s">
        <v>1322</v>
      </c>
      <c r="BU30" s="254" t="s">
        <v>1339</v>
      </c>
      <c r="BV30" s="254" t="s">
        <v>1339</v>
      </c>
      <c r="BW30" s="254" t="s">
        <v>1322</v>
      </c>
      <c r="BX30" s="254" t="s">
        <v>1322</v>
      </c>
      <c r="BY30" s="254" t="s">
        <v>1340</v>
      </c>
      <c r="BZ30" s="254" t="s">
        <v>1341</v>
      </c>
      <c r="CA30" s="254" t="s">
        <v>1341</v>
      </c>
      <c r="CB30" s="436" t="s">
        <v>1322</v>
      </c>
      <c r="CC30" s="141"/>
      <c r="CD30" s="141"/>
      <c r="CE30" s="141"/>
      <c r="CF30" s="141"/>
      <c r="CG30" s="141"/>
    </row>
    <row r="31" spans="1:85">
      <c r="A31" s="141" t="s">
        <v>1310</v>
      </c>
      <c r="B31" s="141" t="s">
        <v>1374</v>
      </c>
      <c r="C31" s="428">
        <v>43110</v>
      </c>
      <c r="D31" s="429">
        <v>0.375</v>
      </c>
      <c r="E31" s="430" t="s">
        <v>1365</v>
      </c>
      <c r="F31" s="430">
        <v>0.41499999999999998</v>
      </c>
      <c r="G31" s="140"/>
      <c r="H31" s="431">
        <v>12.4</v>
      </c>
      <c r="I31" s="141"/>
      <c r="J31" s="141"/>
      <c r="K31" s="254" t="s">
        <v>474</v>
      </c>
      <c r="L31" s="253" t="s">
        <v>464</v>
      </c>
      <c r="M31" s="254" t="s">
        <v>1312</v>
      </c>
      <c r="N31" s="141"/>
      <c r="O31" s="253" t="s">
        <v>466</v>
      </c>
      <c r="P31" s="254" t="s">
        <v>1327</v>
      </c>
      <c r="Q31" s="254" t="s">
        <v>1360</v>
      </c>
      <c r="R31" s="254" t="s">
        <v>1358</v>
      </c>
      <c r="S31" s="254" t="s">
        <v>1329</v>
      </c>
      <c r="T31" s="254" t="s">
        <v>1358</v>
      </c>
      <c r="U31" s="254" t="s">
        <v>1335</v>
      </c>
      <c r="V31" s="141"/>
      <c r="W31" s="141"/>
      <c r="X31" s="254" t="s">
        <v>1340</v>
      </c>
      <c r="Y31" s="431">
        <v>7.9</v>
      </c>
      <c r="Z31" s="254" t="s">
        <v>1318</v>
      </c>
      <c r="AA31" s="431">
        <v>1.8</v>
      </c>
      <c r="AB31" s="432">
        <v>3</v>
      </c>
      <c r="AC31" s="431">
        <v>9.4</v>
      </c>
      <c r="AD31" s="144">
        <v>350</v>
      </c>
      <c r="AE31" s="143"/>
      <c r="AF31" s="138"/>
      <c r="AG31" s="431" t="s">
        <v>1336</v>
      </c>
      <c r="AH31" s="254" t="s">
        <v>1327</v>
      </c>
      <c r="AI31" s="433">
        <v>7.0000000000000001E-3</v>
      </c>
      <c r="AJ31" s="434" t="s">
        <v>1350</v>
      </c>
      <c r="AK31" s="431" t="s">
        <v>1316</v>
      </c>
      <c r="AL31" s="254" t="s">
        <v>1319</v>
      </c>
      <c r="AM31" s="434" t="s">
        <v>1347</v>
      </c>
      <c r="AN31" s="254" t="s">
        <v>1358</v>
      </c>
      <c r="AO31" s="434" t="s">
        <v>1364</v>
      </c>
      <c r="AP31" s="141"/>
      <c r="AQ31" s="141"/>
      <c r="AR31" s="141"/>
      <c r="AS31" s="431">
        <v>4.8</v>
      </c>
      <c r="AT31" s="435" t="s">
        <v>1347</v>
      </c>
      <c r="AU31" s="434" t="s">
        <v>1319</v>
      </c>
      <c r="AV31" s="431">
        <v>4.3</v>
      </c>
      <c r="AW31" s="436" t="s">
        <v>1314</v>
      </c>
      <c r="AX31" s="434">
        <v>0.1</v>
      </c>
      <c r="AY31" s="434">
        <v>7.0000000000000007E-2</v>
      </c>
      <c r="AZ31" s="141"/>
      <c r="BA31" s="431">
        <v>7</v>
      </c>
      <c r="BB31" s="254"/>
      <c r="BC31" s="254" t="s">
        <v>1350</v>
      </c>
      <c r="BD31" s="141"/>
      <c r="BE31" s="143"/>
      <c r="BF31" s="138"/>
      <c r="BG31" s="144"/>
      <c r="BH31" s="144"/>
      <c r="BI31" s="140"/>
      <c r="BJ31" s="141"/>
      <c r="BK31" s="141"/>
      <c r="BL31" s="254" t="s">
        <v>1334</v>
      </c>
      <c r="BM31" s="254" t="s">
        <v>1318</v>
      </c>
      <c r="BN31" s="254" t="s">
        <v>1322</v>
      </c>
      <c r="BO31" s="141"/>
      <c r="BP31" s="254" t="s">
        <v>1339</v>
      </c>
      <c r="BQ31" s="254" t="s">
        <v>1339</v>
      </c>
      <c r="BR31" s="254" t="s">
        <v>1322</v>
      </c>
      <c r="BS31" s="254" t="s">
        <v>1359</v>
      </c>
      <c r="BT31" s="254" t="s">
        <v>704</v>
      </c>
      <c r="BU31" s="254" t="s">
        <v>1322</v>
      </c>
      <c r="BV31" s="254" t="s">
        <v>1353</v>
      </c>
      <c r="BW31" s="254" t="s">
        <v>1353</v>
      </c>
      <c r="BX31" s="254" t="s">
        <v>704</v>
      </c>
      <c r="BY31" s="254" t="s">
        <v>1346</v>
      </c>
      <c r="BZ31" s="254" t="s">
        <v>1342</v>
      </c>
      <c r="CA31" s="254" t="s">
        <v>1355</v>
      </c>
      <c r="CB31" s="436" t="s">
        <v>1339</v>
      </c>
      <c r="CC31" s="141"/>
      <c r="CD31" s="141"/>
      <c r="CE31" s="141"/>
      <c r="CF31" s="141"/>
      <c r="CG31" s="141"/>
    </row>
    <row r="32" spans="1:85">
      <c r="A32" s="141" t="s">
        <v>1310</v>
      </c>
      <c r="B32" s="141" t="s">
        <v>1374</v>
      </c>
      <c r="C32" s="428">
        <v>43161</v>
      </c>
      <c r="D32" s="429">
        <v>0.38194444444444442</v>
      </c>
      <c r="E32" s="430" t="s">
        <v>463</v>
      </c>
      <c r="F32" s="430">
        <v>0.42199999999999999</v>
      </c>
      <c r="G32" s="140"/>
      <c r="H32" s="431">
        <v>13.3</v>
      </c>
      <c r="I32" s="141"/>
      <c r="J32" s="141"/>
      <c r="K32" s="254" t="s">
        <v>474</v>
      </c>
      <c r="L32" s="253" t="s">
        <v>464</v>
      </c>
      <c r="M32" s="254" t="s">
        <v>1357</v>
      </c>
      <c r="N32" s="141"/>
      <c r="O32" s="253" t="s">
        <v>466</v>
      </c>
      <c r="P32" s="254" t="s">
        <v>109</v>
      </c>
      <c r="Q32" s="254" t="s">
        <v>1366</v>
      </c>
      <c r="R32" s="254" t="s">
        <v>107</v>
      </c>
      <c r="S32" s="254" t="s">
        <v>114</v>
      </c>
      <c r="T32" s="254" t="s">
        <v>107</v>
      </c>
      <c r="U32" s="254" t="s">
        <v>110</v>
      </c>
      <c r="V32" s="141"/>
      <c r="W32" s="141"/>
      <c r="X32" s="254" t="s">
        <v>110</v>
      </c>
      <c r="Y32" s="431">
        <v>8.1</v>
      </c>
      <c r="Z32" s="431">
        <v>0.6</v>
      </c>
      <c r="AA32" s="431">
        <v>1.7</v>
      </c>
      <c r="AB32" s="432">
        <v>1</v>
      </c>
      <c r="AC32" s="431">
        <v>8.9</v>
      </c>
      <c r="AD32" s="144">
        <v>700</v>
      </c>
      <c r="AE32" s="143"/>
      <c r="AF32" s="138"/>
      <c r="AG32" s="431" t="s">
        <v>1336</v>
      </c>
      <c r="AH32" s="254" t="s">
        <v>1327</v>
      </c>
      <c r="AI32" s="433">
        <v>0.01</v>
      </c>
      <c r="AJ32" s="434" t="s">
        <v>1319</v>
      </c>
      <c r="AK32" s="431" t="s">
        <v>1316</v>
      </c>
      <c r="AL32" s="254" t="s">
        <v>1319</v>
      </c>
      <c r="AM32" s="434" t="s">
        <v>584</v>
      </c>
      <c r="AN32" s="254" t="s">
        <v>906</v>
      </c>
      <c r="AO32" s="434" t="s">
        <v>1364</v>
      </c>
      <c r="AP32" s="141"/>
      <c r="AQ32" s="141"/>
      <c r="AR32" s="141"/>
      <c r="AS32" s="431">
        <v>5.8</v>
      </c>
      <c r="AT32" s="435">
        <v>1.1000000000000001</v>
      </c>
      <c r="AU32" s="431" t="s">
        <v>1319</v>
      </c>
      <c r="AV32" s="431">
        <v>3.9</v>
      </c>
      <c r="AW32" s="254" t="s">
        <v>1314</v>
      </c>
      <c r="AX32" s="434">
        <v>0.08</v>
      </c>
      <c r="AY32" s="434">
        <v>7.0000000000000007E-2</v>
      </c>
      <c r="AZ32" s="141"/>
      <c r="BA32" s="431">
        <v>6.5</v>
      </c>
      <c r="BB32" s="254"/>
      <c r="BC32" s="254" t="s">
        <v>1337</v>
      </c>
      <c r="BD32" s="141"/>
      <c r="BE32" s="143"/>
      <c r="BF32" s="138"/>
      <c r="BG32" s="144"/>
      <c r="BH32" s="144"/>
      <c r="BI32" s="140"/>
      <c r="BJ32" s="141"/>
      <c r="BK32" s="141"/>
      <c r="BL32" s="254" t="s">
        <v>1314</v>
      </c>
      <c r="BM32" s="254" t="s">
        <v>1347</v>
      </c>
      <c r="BN32" s="254" t="s">
        <v>1353</v>
      </c>
      <c r="BO32" s="141"/>
      <c r="BP32" s="254" t="s">
        <v>1322</v>
      </c>
      <c r="BQ32" s="254" t="s">
        <v>1322</v>
      </c>
      <c r="BR32" s="254" t="s">
        <v>1339</v>
      </c>
      <c r="BS32" s="254" t="s">
        <v>1338</v>
      </c>
      <c r="BT32" s="254" t="s">
        <v>103</v>
      </c>
      <c r="BU32" s="254" t="s">
        <v>1339</v>
      </c>
      <c r="BV32" s="254" t="s">
        <v>1339</v>
      </c>
      <c r="BW32" s="436" t="s">
        <v>1339</v>
      </c>
      <c r="BX32" s="254" t="s">
        <v>1339</v>
      </c>
      <c r="BY32" s="254" t="s">
        <v>1335</v>
      </c>
      <c r="BZ32" s="254" t="s">
        <v>1331</v>
      </c>
      <c r="CA32" s="254" t="s">
        <v>1341</v>
      </c>
      <c r="CB32" s="436" t="s">
        <v>704</v>
      </c>
      <c r="CC32" s="141"/>
      <c r="CD32" s="141"/>
      <c r="CE32" s="141"/>
      <c r="CF32" s="141"/>
      <c r="CG32" s="141"/>
    </row>
    <row r="33" spans="1:85">
      <c r="A33" s="141" t="s">
        <v>1310</v>
      </c>
      <c r="B33" s="141" t="s">
        <v>1375</v>
      </c>
      <c r="C33" s="428">
        <v>42857</v>
      </c>
      <c r="D33" s="429">
        <v>0.56944444444444442</v>
      </c>
      <c r="E33" s="430" t="s">
        <v>463</v>
      </c>
      <c r="F33" s="430">
        <v>0.24</v>
      </c>
      <c r="G33" s="140"/>
      <c r="H33" s="431">
        <v>18.899999999999999</v>
      </c>
      <c r="I33" s="141"/>
      <c r="J33" s="141"/>
      <c r="K33" s="254" t="s">
        <v>474</v>
      </c>
      <c r="L33" s="253" t="s">
        <v>464</v>
      </c>
      <c r="M33" s="254" t="s">
        <v>1333</v>
      </c>
      <c r="N33" s="141"/>
      <c r="O33" s="253" t="s">
        <v>466</v>
      </c>
      <c r="P33" s="254" t="s">
        <v>1351</v>
      </c>
      <c r="Q33" s="254" t="s">
        <v>1366</v>
      </c>
      <c r="R33" s="254" t="s">
        <v>1314</v>
      </c>
      <c r="S33" s="254" t="s">
        <v>1367</v>
      </c>
      <c r="T33" s="254" t="s">
        <v>1314</v>
      </c>
      <c r="U33" s="254" t="s">
        <v>1340</v>
      </c>
      <c r="V33" s="141"/>
      <c r="W33" s="141"/>
      <c r="X33" s="254" t="s">
        <v>1323</v>
      </c>
      <c r="Y33" s="431">
        <v>8.1</v>
      </c>
      <c r="Z33" s="431">
        <v>0.4</v>
      </c>
      <c r="AA33" s="431">
        <v>0.9</v>
      </c>
      <c r="AB33" s="432">
        <v>1</v>
      </c>
      <c r="AC33" s="431">
        <v>8.8000000000000007</v>
      </c>
      <c r="AD33" s="144">
        <v>1100</v>
      </c>
      <c r="AE33" s="143"/>
      <c r="AF33" s="138"/>
      <c r="AG33" s="431" t="s">
        <v>1348</v>
      </c>
      <c r="AH33" s="254" t="s">
        <v>1351</v>
      </c>
      <c r="AI33" s="433">
        <v>5.0000000000000001E-3</v>
      </c>
      <c r="AJ33" s="434" t="s">
        <v>1350</v>
      </c>
      <c r="AK33" s="431" t="s">
        <v>1327</v>
      </c>
      <c r="AL33" s="254" t="s">
        <v>1319</v>
      </c>
      <c r="AM33" s="254">
        <v>0.1</v>
      </c>
      <c r="AN33" s="254" t="s">
        <v>1334</v>
      </c>
      <c r="AO33" s="434" t="s">
        <v>1367</v>
      </c>
      <c r="AP33" s="141"/>
      <c r="AQ33" s="141"/>
      <c r="AR33" s="141"/>
      <c r="AS33" s="431">
        <v>2.1</v>
      </c>
      <c r="AT33" s="435" t="s">
        <v>1362</v>
      </c>
      <c r="AU33" s="434" t="s">
        <v>1319</v>
      </c>
      <c r="AV33" s="431">
        <v>1.6</v>
      </c>
      <c r="AW33" s="436" t="s">
        <v>1314</v>
      </c>
      <c r="AX33" s="434">
        <v>0.05</v>
      </c>
      <c r="AY33" s="434" t="s">
        <v>1319</v>
      </c>
      <c r="AZ33" s="141"/>
      <c r="BA33" s="431">
        <v>3.5</v>
      </c>
      <c r="BB33" s="433"/>
      <c r="BC33" s="433" t="s">
        <v>1319</v>
      </c>
      <c r="BD33" s="141"/>
      <c r="BE33" s="143"/>
      <c r="BF33" s="138"/>
      <c r="BG33" s="144"/>
      <c r="BH33" s="144"/>
      <c r="BI33" s="140"/>
      <c r="BJ33" s="141"/>
      <c r="BK33" s="141"/>
      <c r="BL33" s="254" t="s">
        <v>1334</v>
      </c>
      <c r="BM33" s="254" t="s">
        <v>1318</v>
      </c>
      <c r="BN33" s="254" t="s">
        <v>1322</v>
      </c>
      <c r="BO33" s="141"/>
      <c r="BP33" s="254" t="s">
        <v>1322</v>
      </c>
      <c r="BQ33" s="254" t="s">
        <v>1322</v>
      </c>
      <c r="BR33" s="254" t="s">
        <v>1339</v>
      </c>
      <c r="BS33" s="254" t="s">
        <v>1321</v>
      </c>
      <c r="BT33" s="254" t="s">
        <v>1353</v>
      </c>
      <c r="BU33" s="254" t="s">
        <v>1322</v>
      </c>
      <c r="BV33" s="254" t="s">
        <v>1339</v>
      </c>
      <c r="BW33" s="254" t="s">
        <v>1353</v>
      </c>
      <c r="BX33" s="254" t="s">
        <v>1339</v>
      </c>
      <c r="BY33" s="254" t="s">
        <v>1335</v>
      </c>
      <c r="BZ33" s="254" t="s">
        <v>1331</v>
      </c>
      <c r="CA33" s="254" t="s">
        <v>1341</v>
      </c>
      <c r="CB33" s="436" t="s">
        <v>1322</v>
      </c>
      <c r="CC33" s="141"/>
      <c r="CD33" s="141"/>
      <c r="CE33" s="141"/>
      <c r="CF33" s="141"/>
      <c r="CG33" s="141"/>
    </row>
    <row r="34" spans="1:85">
      <c r="A34" s="141" t="s">
        <v>1310</v>
      </c>
      <c r="B34" s="141" t="s">
        <v>1375</v>
      </c>
      <c r="C34" s="428">
        <v>42923</v>
      </c>
      <c r="D34" s="429">
        <v>0.45416666666666666</v>
      </c>
      <c r="E34" s="430" t="s">
        <v>1356</v>
      </c>
      <c r="F34" s="430">
        <v>0.14000000000000001</v>
      </c>
      <c r="G34" s="140"/>
      <c r="H34" s="431">
        <v>21.7</v>
      </c>
      <c r="I34" s="141"/>
      <c r="J34" s="141"/>
      <c r="K34" s="254" t="s">
        <v>474</v>
      </c>
      <c r="L34" s="253" t="s">
        <v>464</v>
      </c>
      <c r="M34" s="254" t="s">
        <v>1312</v>
      </c>
      <c r="N34" s="141"/>
      <c r="O34" s="253" t="s">
        <v>466</v>
      </c>
      <c r="P34" s="254" t="s">
        <v>1349</v>
      </c>
      <c r="Q34" s="254" t="s">
        <v>1369</v>
      </c>
      <c r="R34" s="254" t="s">
        <v>1358</v>
      </c>
      <c r="S34" s="254" t="s">
        <v>1329</v>
      </c>
      <c r="T34" s="254" t="s">
        <v>1314</v>
      </c>
      <c r="U34" s="254" t="s">
        <v>1346</v>
      </c>
      <c r="V34" s="141"/>
      <c r="W34" s="141"/>
      <c r="X34" s="254" t="s">
        <v>1335</v>
      </c>
      <c r="Y34" s="431">
        <v>8</v>
      </c>
      <c r="Z34" s="431">
        <v>0.1</v>
      </c>
      <c r="AA34" s="431">
        <v>1</v>
      </c>
      <c r="AB34" s="432" t="s">
        <v>1336</v>
      </c>
      <c r="AC34" s="431">
        <v>9.9</v>
      </c>
      <c r="AD34" s="144">
        <v>4900</v>
      </c>
      <c r="AE34" s="143"/>
      <c r="AF34" s="138"/>
      <c r="AG34" s="431" t="s">
        <v>1336</v>
      </c>
      <c r="AH34" s="254" t="s">
        <v>1349</v>
      </c>
      <c r="AI34" s="433">
        <v>1.2999999999999999E-2</v>
      </c>
      <c r="AJ34" s="434" t="s">
        <v>1319</v>
      </c>
      <c r="AK34" s="431" t="s">
        <v>1349</v>
      </c>
      <c r="AL34" s="254" t="s">
        <v>1319</v>
      </c>
      <c r="AM34" s="431">
        <v>0.1</v>
      </c>
      <c r="AN34" s="254" t="s">
        <v>906</v>
      </c>
      <c r="AO34" s="434" t="s">
        <v>1329</v>
      </c>
      <c r="AP34" s="141"/>
      <c r="AQ34" s="141"/>
      <c r="AR34" s="141"/>
      <c r="AS34" s="431">
        <v>2.8</v>
      </c>
      <c r="AT34" s="435" t="s">
        <v>1318</v>
      </c>
      <c r="AU34" s="434" t="s">
        <v>1319</v>
      </c>
      <c r="AV34" s="431">
        <v>2</v>
      </c>
      <c r="AW34" s="436" t="s">
        <v>1314</v>
      </c>
      <c r="AX34" s="434" t="s">
        <v>1319</v>
      </c>
      <c r="AY34" s="434" t="s">
        <v>1337</v>
      </c>
      <c r="AZ34" s="141"/>
      <c r="BA34" s="431">
        <v>4</v>
      </c>
      <c r="BB34" s="254"/>
      <c r="BC34" s="254" t="s">
        <v>1319</v>
      </c>
      <c r="BD34" s="141"/>
      <c r="BE34" s="143"/>
      <c r="BF34" s="138"/>
      <c r="BG34" s="144"/>
      <c r="BH34" s="144"/>
      <c r="BI34" s="140"/>
      <c r="BJ34" s="141"/>
      <c r="BK34" s="141"/>
      <c r="BL34" s="254" t="s">
        <v>1334</v>
      </c>
      <c r="BM34" s="254" t="s">
        <v>1362</v>
      </c>
      <c r="BN34" s="254" t="s">
        <v>1322</v>
      </c>
      <c r="BO34" s="141"/>
      <c r="BP34" s="254" t="s">
        <v>1322</v>
      </c>
      <c r="BQ34" s="254" t="s">
        <v>1322</v>
      </c>
      <c r="BR34" s="254" t="s">
        <v>1322</v>
      </c>
      <c r="BS34" s="254" t="s">
        <v>1352</v>
      </c>
      <c r="BT34" s="254" t="s">
        <v>1322</v>
      </c>
      <c r="BU34" s="254" t="s">
        <v>1322</v>
      </c>
      <c r="BV34" s="254" t="s">
        <v>1322</v>
      </c>
      <c r="BW34" s="436" t="s">
        <v>1322</v>
      </c>
      <c r="BX34" s="254" t="s">
        <v>1322</v>
      </c>
      <c r="BY34" s="254" t="s">
        <v>1340</v>
      </c>
      <c r="BZ34" s="254" t="s">
        <v>1355</v>
      </c>
      <c r="CA34" s="254" t="s">
        <v>704</v>
      </c>
      <c r="CB34" s="436" t="s">
        <v>704</v>
      </c>
      <c r="CC34" s="141"/>
      <c r="CD34" s="141"/>
      <c r="CE34" s="141"/>
      <c r="CF34" s="141"/>
      <c r="CG34" s="141"/>
    </row>
    <row r="35" spans="1:85">
      <c r="A35" s="141" t="s">
        <v>1310</v>
      </c>
      <c r="B35" s="141" t="s">
        <v>1375</v>
      </c>
      <c r="C35" s="428">
        <v>42979</v>
      </c>
      <c r="D35" s="429">
        <v>0.56944444444444442</v>
      </c>
      <c r="E35" s="430" t="s">
        <v>1332</v>
      </c>
      <c r="F35" s="430">
        <v>0.33</v>
      </c>
      <c r="G35" s="140"/>
      <c r="H35" s="431">
        <v>23</v>
      </c>
      <c r="I35" s="141"/>
      <c r="J35" s="141"/>
      <c r="K35" s="254" t="s">
        <v>474</v>
      </c>
      <c r="L35" s="253" t="s">
        <v>464</v>
      </c>
      <c r="M35" s="254" t="s">
        <v>1333</v>
      </c>
      <c r="N35" s="141"/>
      <c r="O35" s="253" t="s">
        <v>466</v>
      </c>
      <c r="P35" s="254" t="s">
        <v>1351</v>
      </c>
      <c r="Q35" s="254" t="s">
        <v>1360</v>
      </c>
      <c r="R35" s="254" t="s">
        <v>1334</v>
      </c>
      <c r="S35" s="254" t="s">
        <v>1367</v>
      </c>
      <c r="T35" s="254" t="s">
        <v>1314</v>
      </c>
      <c r="U35" s="254" t="s">
        <v>1335</v>
      </c>
      <c r="V35" s="141"/>
      <c r="W35" s="141"/>
      <c r="X35" s="254" t="s">
        <v>1335</v>
      </c>
      <c r="Y35" s="431">
        <v>8.1</v>
      </c>
      <c r="Z35" s="431" t="s">
        <v>1376</v>
      </c>
      <c r="AA35" s="431">
        <v>0.3</v>
      </c>
      <c r="AB35" s="432" t="s">
        <v>1336</v>
      </c>
      <c r="AC35" s="431">
        <v>7.3</v>
      </c>
      <c r="AD35" s="144">
        <v>13000</v>
      </c>
      <c r="AE35" s="143"/>
      <c r="AF35" s="138"/>
      <c r="AG35" s="431" t="s">
        <v>1336</v>
      </c>
      <c r="AH35" s="254" t="s">
        <v>1349</v>
      </c>
      <c r="AI35" s="433">
        <v>8.0000000000000002E-3</v>
      </c>
      <c r="AJ35" s="434" t="s">
        <v>1319</v>
      </c>
      <c r="AK35" s="431" t="s">
        <v>1349</v>
      </c>
      <c r="AL35" s="254" t="s">
        <v>1319</v>
      </c>
      <c r="AM35" s="434" t="s">
        <v>1318</v>
      </c>
      <c r="AN35" s="254" t="s">
        <v>1334</v>
      </c>
      <c r="AO35" s="434" t="s">
        <v>1329</v>
      </c>
      <c r="AP35" s="141"/>
      <c r="AQ35" s="141"/>
      <c r="AR35" s="141"/>
      <c r="AS35" s="431">
        <v>1.6</v>
      </c>
      <c r="AT35" s="435" t="s">
        <v>1347</v>
      </c>
      <c r="AU35" s="434" t="s">
        <v>1319</v>
      </c>
      <c r="AV35" s="431">
        <v>1.2</v>
      </c>
      <c r="AW35" s="436" t="s">
        <v>1334</v>
      </c>
      <c r="AX35" s="434" t="s">
        <v>1350</v>
      </c>
      <c r="AY35" s="434" t="s">
        <v>1337</v>
      </c>
      <c r="AZ35" s="141"/>
      <c r="BA35" s="431">
        <v>3.1</v>
      </c>
      <c r="BB35" s="254"/>
      <c r="BC35" s="254" t="s">
        <v>1319</v>
      </c>
      <c r="BD35" s="141"/>
      <c r="BE35" s="143"/>
      <c r="BF35" s="138"/>
      <c r="BG35" s="144"/>
      <c r="BH35" s="144"/>
      <c r="BI35" s="140"/>
      <c r="BJ35" s="141"/>
      <c r="BK35" s="141"/>
      <c r="BL35" s="254" t="s">
        <v>906</v>
      </c>
      <c r="BM35" s="254" t="s">
        <v>1318</v>
      </c>
      <c r="BN35" s="254" t="s">
        <v>1339</v>
      </c>
      <c r="BO35" s="141"/>
      <c r="BP35" s="254" t="s">
        <v>1339</v>
      </c>
      <c r="BQ35" s="254" t="s">
        <v>1353</v>
      </c>
      <c r="BR35" s="254" t="s">
        <v>1353</v>
      </c>
      <c r="BS35" s="254" t="s">
        <v>1338</v>
      </c>
      <c r="BT35" s="254" t="s">
        <v>1322</v>
      </c>
      <c r="BU35" s="254" t="s">
        <v>1339</v>
      </c>
      <c r="BV35" s="254" t="s">
        <v>1339</v>
      </c>
      <c r="BW35" s="254" t="s">
        <v>1339</v>
      </c>
      <c r="BX35" s="254" t="s">
        <v>1322</v>
      </c>
      <c r="BY35" s="254" t="s">
        <v>1335</v>
      </c>
      <c r="BZ35" s="254" t="s">
        <v>1355</v>
      </c>
      <c r="CA35" s="254" t="s">
        <v>1342</v>
      </c>
      <c r="CB35" s="436" t="s">
        <v>1339</v>
      </c>
      <c r="CC35" s="141"/>
      <c r="CD35" s="141"/>
      <c r="CE35" s="141"/>
      <c r="CF35" s="141"/>
      <c r="CG35" s="141"/>
    </row>
    <row r="36" spans="1:85">
      <c r="A36" s="141" t="s">
        <v>1310</v>
      </c>
      <c r="B36" s="141" t="s">
        <v>1375</v>
      </c>
      <c r="C36" s="428">
        <v>43047</v>
      </c>
      <c r="D36" s="429">
        <v>0.48194444444444445</v>
      </c>
      <c r="E36" s="430" t="s">
        <v>1343</v>
      </c>
      <c r="F36" s="430">
        <v>1.02</v>
      </c>
      <c r="G36" s="140"/>
      <c r="H36" s="431">
        <v>15.9</v>
      </c>
      <c r="I36" s="141"/>
      <c r="J36" s="141"/>
      <c r="K36" s="254" t="s">
        <v>474</v>
      </c>
      <c r="L36" s="253" t="s">
        <v>464</v>
      </c>
      <c r="M36" s="254" t="s">
        <v>1333</v>
      </c>
      <c r="N36" s="141"/>
      <c r="O36" s="253" t="s">
        <v>466</v>
      </c>
      <c r="P36" s="254" t="s">
        <v>1327</v>
      </c>
      <c r="Q36" s="254" t="s">
        <v>1369</v>
      </c>
      <c r="R36" s="254" t="s">
        <v>1314</v>
      </c>
      <c r="S36" s="254" t="s">
        <v>1329</v>
      </c>
      <c r="T36" s="254" t="s">
        <v>1358</v>
      </c>
      <c r="U36" s="254" t="s">
        <v>1340</v>
      </c>
      <c r="V36" s="141"/>
      <c r="W36" s="141"/>
      <c r="X36" s="254" t="s">
        <v>1335</v>
      </c>
      <c r="Y36" s="431">
        <v>8</v>
      </c>
      <c r="Z36" s="431">
        <v>0.4</v>
      </c>
      <c r="AA36" s="431">
        <v>1</v>
      </c>
      <c r="AB36" s="432" t="s">
        <v>1348</v>
      </c>
      <c r="AC36" s="431">
        <v>9</v>
      </c>
      <c r="AD36" s="144">
        <v>4900</v>
      </c>
      <c r="AE36" s="143"/>
      <c r="AF36" s="138"/>
      <c r="AG36" s="431" t="s">
        <v>1348</v>
      </c>
      <c r="AH36" s="254" t="s">
        <v>1351</v>
      </c>
      <c r="AI36" s="254" t="s">
        <v>1334</v>
      </c>
      <c r="AJ36" s="434" t="s">
        <v>1319</v>
      </c>
      <c r="AK36" s="431" t="s">
        <v>1327</v>
      </c>
      <c r="AL36" s="254" t="s">
        <v>1350</v>
      </c>
      <c r="AM36" s="434" t="s">
        <v>1318</v>
      </c>
      <c r="AN36" s="254" t="s">
        <v>1314</v>
      </c>
      <c r="AO36" s="434" t="s">
        <v>1367</v>
      </c>
      <c r="AP36" s="141"/>
      <c r="AQ36" s="141"/>
      <c r="AR36" s="141"/>
      <c r="AS36" s="431">
        <v>1.4</v>
      </c>
      <c r="AT36" s="435" t="s">
        <v>1318</v>
      </c>
      <c r="AU36" s="434" t="s">
        <v>1350</v>
      </c>
      <c r="AV36" s="431">
        <v>1.1000000000000001</v>
      </c>
      <c r="AW36" s="436" t="s">
        <v>1334</v>
      </c>
      <c r="AX36" s="434" t="s">
        <v>1350</v>
      </c>
      <c r="AY36" s="434" t="s">
        <v>814</v>
      </c>
      <c r="AZ36" s="141"/>
      <c r="BA36" s="431">
        <v>3.4</v>
      </c>
      <c r="BB36" s="254"/>
      <c r="BC36" s="254" t="s">
        <v>814</v>
      </c>
      <c r="BD36" s="141"/>
      <c r="BE36" s="143"/>
      <c r="BF36" s="138"/>
      <c r="BG36" s="144"/>
      <c r="BH36" s="144"/>
      <c r="BI36" s="140"/>
      <c r="BJ36" s="141"/>
      <c r="BK36" s="141"/>
      <c r="BL36" s="254" t="s">
        <v>1334</v>
      </c>
      <c r="BM36" s="254" t="s">
        <v>1362</v>
      </c>
      <c r="BN36" s="254" t="s">
        <v>1339</v>
      </c>
      <c r="BO36" s="141"/>
      <c r="BP36" s="254" t="s">
        <v>1353</v>
      </c>
      <c r="BQ36" s="254" t="s">
        <v>1339</v>
      </c>
      <c r="BR36" s="254" t="s">
        <v>1339</v>
      </c>
      <c r="BS36" s="254" t="s">
        <v>1338</v>
      </c>
      <c r="BT36" s="254" t="s">
        <v>1353</v>
      </c>
      <c r="BU36" s="254" t="s">
        <v>1339</v>
      </c>
      <c r="BV36" s="254" t="s">
        <v>704</v>
      </c>
      <c r="BW36" s="254" t="s">
        <v>1339</v>
      </c>
      <c r="BX36" s="254" t="s">
        <v>1353</v>
      </c>
      <c r="BY36" s="254" t="s">
        <v>1346</v>
      </c>
      <c r="BZ36" s="254" t="s">
        <v>1342</v>
      </c>
      <c r="CA36" s="254" t="s">
        <v>1341</v>
      </c>
      <c r="CB36" s="436" t="s">
        <v>1339</v>
      </c>
      <c r="CC36" s="141"/>
      <c r="CD36" s="141"/>
      <c r="CE36" s="141"/>
      <c r="CF36" s="141"/>
      <c r="CG36" s="141"/>
    </row>
    <row r="37" spans="1:85">
      <c r="A37" s="141" t="s">
        <v>1310</v>
      </c>
      <c r="B37" s="141" t="s">
        <v>1375</v>
      </c>
      <c r="C37" s="428">
        <v>43110</v>
      </c>
      <c r="D37" s="429">
        <v>0.46875</v>
      </c>
      <c r="E37" s="430" t="s">
        <v>1368</v>
      </c>
      <c r="F37" s="430">
        <v>0.19</v>
      </c>
      <c r="G37" s="140"/>
      <c r="H37" s="431">
        <v>10</v>
      </c>
      <c r="I37" s="141"/>
      <c r="J37" s="141"/>
      <c r="K37" s="254" t="s">
        <v>474</v>
      </c>
      <c r="L37" s="253" t="s">
        <v>464</v>
      </c>
      <c r="M37" s="254" t="s">
        <v>1357</v>
      </c>
      <c r="N37" s="141"/>
      <c r="O37" s="253" t="s">
        <v>466</v>
      </c>
      <c r="P37" s="254" t="s">
        <v>1316</v>
      </c>
      <c r="Q37" s="254" t="s">
        <v>1366</v>
      </c>
      <c r="R37" s="254" t="s">
        <v>906</v>
      </c>
      <c r="S37" s="254" t="s">
        <v>1329</v>
      </c>
      <c r="T37" s="254" t="s">
        <v>1334</v>
      </c>
      <c r="U37" s="254" t="s">
        <v>1340</v>
      </c>
      <c r="V37" s="141"/>
      <c r="W37" s="141"/>
      <c r="X37" s="254" t="s">
        <v>1340</v>
      </c>
      <c r="Y37" s="431">
        <v>8.3000000000000007</v>
      </c>
      <c r="Z37" s="254" t="s">
        <v>1362</v>
      </c>
      <c r="AA37" s="431">
        <v>1.5</v>
      </c>
      <c r="AB37" s="432" t="s">
        <v>1315</v>
      </c>
      <c r="AC37" s="431">
        <v>10</v>
      </c>
      <c r="AD37" s="144">
        <v>350</v>
      </c>
      <c r="AE37" s="143"/>
      <c r="AF37" s="138"/>
      <c r="AG37" s="431" t="s">
        <v>1348</v>
      </c>
      <c r="AH37" s="254" t="s">
        <v>1327</v>
      </c>
      <c r="AI37" s="254" t="s">
        <v>1314</v>
      </c>
      <c r="AJ37" s="434" t="s">
        <v>814</v>
      </c>
      <c r="AK37" s="431" t="s">
        <v>1351</v>
      </c>
      <c r="AL37" s="254" t="s">
        <v>1350</v>
      </c>
      <c r="AM37" s="434" t="s">
        <v>1362</v>
      </c>
      <c r="AN37" s="254" t="s">
        <v>1314</v>
      </c>
      <c r="AO37" s="434" t="s">
        <v>1367</v>
      </c>
      <c r="AP37" s="141"/>
      <c r="AQ37" s="141"/>
      <c r="AR37" s="141"/>
      <c r="AS37" s="431">
        <v>2.2999999999999998</v>
      </c>
      <c r="AT37" s="435" t="s">
        <v>1330</v>
      </c>
      <c r="AU37" s="434" t="s">
        <v>1319</v>
      </c>
      <c r="AV37" s="431">
        <v>2</v>
      </c>
      <c r="AW37" s="436" t="s">
        <v>1314</v>
      </c>
      <c r="AX37" s="434">
        <v>0.06</v>
      </c>
      <c r="AY37" s="434">
        <v>0.05</v>
      </c>
      <c r="AZ37" s="141"/>
      <c r="BA37" s="431">
        <v>4.3</v>
      </c>
      <c r="BB37" s="254"/>
      <c r="BC37" s="254" t="s">
        <v>1319</v>
      </c>
      <c r="BD37" s="141"/>
      <c r="BE37" s="143"/>
      <c r="BF37" s="138"/>
      <c r="BG37" s="144"/>
      <c r="BH37" s="144"/>
      <c r="BI37" s="140"/>
      <c r="BJ37" s="141"/>
      <c r="BK37" s="141"/>
      <c r="BL37" s="254" t="s">
        <v>1334</v>
      </c>
      <c r="BM37" s="254" t="s">
        <v>1362</v>
      </c>
      <c r="BN37" s="254" t="s">
        <v>1353</v>
      </c>
      <c r="BO37" s="141"/>
      <c r="BP37" s="254" t="s">
        <v>1322</v>
      </c>
      <c r="BQ37" s="254" t="s">
        <v>1339</v>
      </c>
      <c r="BR37" s="254" t="s">
        <v>1353</v>
      </c>
      <c r="BS37" s="254" t="s">
        <v>1352</v>
      </c>
      <c r="BT37" s="254" t="s">
        <v>1322</v>
      </c>
      <c r="BU37" s="254" t="s">
        <v>1322</v>
      </c>
      <c r="BV37" s="254" t="s">
        <v>1339</v>
      </c>
      <c r="BW37" s="254" t="s">
        <v>1353</v>
      </c>
      <c r="BX37" s="254" t="s">
        <v>1339</v>
      </c>
      <c r="BY37" s="254" t="s">
        <v>1340</v>
      </c>
      <c r="BZ37" s="254" t="s">
        <v>1331</v>
      </c>
      <c r="CA37" s="254" t="s">
        <v>1341</v>
      </c>
      <c r="CB37" s="436" t="s">
        <v>1322</v>
      </c>
      <c r="CC37" s="141"/>
      <c r="CD37" s="141"/>
      <c r="CE37" s="141"/>
      <c r="CF37" s="141"/>
      <c r="CG37" s="141"/>
    </row>
    <row r="38" spans="1:85">
      <c r="A38" s="141" t="s">
        <v>1310</v>
      </c>
      <c r="B38" s="141" t="s">
        <v>1375</v>
      </c>
      <c r="C38" s="428">
        <v>43161</v>
      </c>
      <c r="D38" s="429">
        <v>0.47916666666666669</v>
      </c>
      <c r="E38" s="430" t="s">
        <v>463</v>
      </c>
      <c r="F38" s="430">
        <v>0.2</v>
      </c>
      <c r="G38" s="140"/>
      <c r="H38" s="431">
        <v>12.1</v>
      </c>
      <c r="I38" s="141"/>
      <c r="J38" s="141"/>
      <c r="K38" s="254" t="s">
        <v>474</v>
      </c>
      <c r="L38" s="253" t="s">
        <v>464</v>
      </c>
      <c r="M38" s="254" t="s">
        <v>1312</v>
      </c>
      <c r="N38" s="141"/>
      <c r="O38" s="253" t="s">
        <v>466</v>
      </c>
      <c r="P38" s="254" t="s">
        <v>109</v>
      </c>
      <c r="Q38" s="254" t="s">
        <v>1369</v>
      </c>
      <c r="R38" s="254" t="s">
        <v>107</v>
      </c>
      <c r="S38" s="254" t="s">
        <v>114</v>
      </c>
      <c r="T38" s="254" t="s">
        <v>107</v>
      </c>
      <c r="U38" s="254" t="s">
        <v>110</v>
      </c>
      <c r="V38" s="141"/>
      <c r="W38" s="141"/>
      <c r="X38" s="254" t="s">
        <v>110</v>
      </c>
      <c r="Y38" s="431">
        <v>7.9</v>
      </c>
      <c r="Z38" s="431">
        <v>0.9</v>
      </c>
      <c r="AA38" s="431">
        <v>2.1</v>
      </c>
      <c r="AB38" s="432">
        <v>6</v>
      </c>
      <c r="AC38" s="431">
        <v>9.1999999999999993</v>
      </c>
      <c r="AD38" s="144">
        <v>350</v>
      </c>
      <c r="AE38" s="143"/>
      <c r="AF38" s="138"/>
      <c r="AG38" s="431" t="s">
        <v>1336</v>
      </c>
      <c r="AH38" s="254" t="s">
        <v>1327</v>
      </c>
      <c r="AI38" s="433">
        <v>8.9999999999999993E-3</v>
      </c>
      <c r="AJ38" s="434">
        <v>0.11</v>
      </c>
      <c r="AK38" s="431" t="s">
        <v>1327</v>
      </c>
      <c r="AL38" s="254" t="s">
        <v>1350</v>
      </c>
      <c r="AM38" s="434" t="s">
        <v>584</v>
      </c>
      <c r="AN38" s="254" t="s">
        <v>1314</v>
      </c>
      <c r="AO38" s="434" t="s">
        <v>1329</v>
      </c>
      <c r="AP38" s="141"/>
      <c r="AQ38" s="141"/>
      <c r="AR38" s="141"/>
      <c r="AS38" s="431">
        <v>2.2999999999999998</v>
      </c>
      <c r="AT38" s="435" t="s">
        <v>584</v>
      </c>
      <c r="AU38" s="431" t="s">
        <v>1350</v>
      </c>
      <c r="AV38" s="431">
        <v>2.1</v>
      </c>
      <c r="AW38" s="254" t="s">
        <v>1314</v>
      </c>
      <c r="AX38" s="434">
        <v>0.06</v>
      </c>
      <c r="AY38" s="434" t="s">
        <v>1350</v>
      </c>
      <c r="AZ38" s="141"/>
      <c r="BA38" s="431">
        <v>4.5</v>
      </c>
      <c r="BB38" s="254"/>
      <c r="BC38" s="254" t="s">
        <v>814</v>
      </c>
      <c r="BD38" s="141"/>
      <c r="BE38" s="143"/>
      <c r="BF38" s="138"/>
      <c r="BG38" s="144"/>
      <c r="BH38" s="144"/>
      <c r="BI38" s="140"/>
      <c r="BJ38" s="141"/>
      <c r="BK38" s="141"/>
      <c r="BL38" s="254" t="s">
        <v>1358</v>
      </c>
      <c r="BM38" s="254" t="s">
        <v>1362</v>
      </c>
      <c r="BN38" s="254" t="s">
        <v>1322</v>
      </c>
      <c r="BO38" s="141"/>
      <c r="BP38" s="254" t="s">
        <v>1339</v>
      </c>
      <c r="BQ38" s="254" t="s">
        <v>1339</v>
      </c>
      <c r="BR38" s="254" t="s">
        <v>1322</v>
      </c>
      <c r="BS38" s="254" t="s">
        <v>1352</v>
      </c>
      <c r="BT38" s="254" t="s">
        <v>103</v>
      </c>
      <c r="BU38" s="254" t="s">
        <v>1322</v>
      </c>
      <c r="BV38" s="254" t="s">
        <v>1322</v>
      </c>
      <c r="BW38" s="436" t="s">
        <v>1353</v>
      </c>
      <c r="BX38" s="254" t="s">
        <v>1353</v>
      </c>
      <c r="BY38" s="254" t="s">
        <v>1346</v>
      </c>
      <c r="BZ38" s="254" t="s">
        <v>1342</v>
      </c>
      <c r="CA38" s="254" t="s">
        <v>1341</v>
      </c>
      <c r="CB38" s="436" t="s">
        <v>1322</v>
      </c>
      <c r="CC38" s="141"/>
      <c r="CD38" s="141"/>
      <c r="CE38" s="141"/>
      <c r="CF38" s="141"/>
      <c r="CG38" s="141"/>
    </row>
    <row r="39" spans="1:85">
      <c r="A39" s="141" t="s">
        <v>1310</v>
      </c>
      <c r="B39" s="141" t="s">
        <v>1377</v>
      </c>
      <c r="C39" s="428">
        <v>42857</v>
      </c>
      <c r="D39" s="429">
        <v>0.40625</v>
      </c>
      <c r="E39" s="430" t="s">
        <v>463</v>
      </c>
      <c r="F39" s="430">
        <v>0.15</v>
      </c>
      <c r="G39" s="140"/>
      <c r="H39" s="431">
        <v>21.4</v>
      </c>
      <c r="I39" s="141"/>
      <c r="J39" s="141"/>
      <c r="K39" s="254" t="s">
        <v>474</v>
      </c>
      <c r="L39" s="253" t="s">
        <v>464</v>
      </c>
      <c r="M39" s="254" t="s">
        <v>1312</v>
      </c>
      <c r="N39" s="141"/>
      <c r="O39" s="253" t="s">
        <v>466</v>
      </c>
      <c r="P39" s="254" t="s">
        <v>1327</v>
      </c>
      <c r="Q39" s="254" t="s">
        <v>1369</v>
      </c>
      <c r="R39" s="254" t="s">
        <v>906</v>
      </c>
      <c r="S39" s="254" t="s">
        <v>773</v>
      </c>
      <c r="T39" s="254" t="s">
        <v>1358</v>
      </c>
      <c r="U39" s="254" t="s">
        <v>1346</v>
      </c>
      <c r="V39" s="141"/>
      <c r="W39" s="141"/>
      <c r="X39" s="254" t="s">
        <v>1346</v>
      </c>
      <c r="Y39" s="431">
        <v>8</v>
      </c>
      <c r="Z39" s="431">
        <v>1.5</v>
      </c>
      <c r="AA39" s="431">
        <v>3.6</v>
      </c>
      <c r="AB39" s="432" t="s">
        <v>1315</v>
      </c>
      <c r="AC39" s="431">
        <v>9.1</v>
      </c>
      <c r="AD39" s="144">
        <v>1700</v>
      </c>
      <c r="AE39" s="143"/>
      <c r="AF39" s="138"/>
      <c r="AG39" s="431" t="s">
        <v>1361</v>
      </c>
      <c r="AH39" s="254" t="s">
        <v>1349</v>
      </c>
      <c r="AI39" s="433">
        <v>5.0000000000000001E-3</v>
      </c>
      <c r="AJ39" s="434">
        <v>0.06</v>
      </c>
      <c r="AK39" s="431" t="s">
        <v>1351</v>
      </c>
      <c r="AL39" s="254" t="s">
        <v>1319</v>
      </c>
      <c r="AM39" s="254" t="s">
        <v>1318</v>
      </c>
      <c r="AN39" s="254" t="s">
        <v>1358</v>
      </c>
      <c r="AO39" s="434" t="s">
        <v>1364</v>
      </c>
      <c r="AP39" s="141"/>
      <c r="AQ39" s="141"/>
      <c r="AR39" s="141"/>
      <c r="AS39" s="431">
        <v>4.8</v>
      </c>
      <c r="AT39" s="435">
        <v>0.1</v>
      </c>
      <c r="AU39" s="434">
        <v>0.18</v>
      </c>
      <c r="AV39" s="431">
        <v>3.6</v>
      </c>
      <c r="AW39" s="436" t="s">
        <v>1334</v>
      </c>
      <c r="AX39" s="434">
        <v>0.24</v>
      </c>
      <c r="AY39" s="434">
        <v>0.21</v>
      </c>
      <c r="AZ39" s="141"/>
      <c r="BA39" s="432">
        <v>41</v>
      </c>
      <c r="BB39" s="434"/>
      <c r="BC39" s="434" t="s">
        <v>632</v>
      </c>
      <c r="BD39" s="141"/>
      <c r="BE39" s="143"/>
      <c r="BF39" s="138"/>
      <c r="BG39" s="144"/>
      <c r="BH39" s="144"/>
      <c r="BI39" s="140"/>
      <c r="BJ39" s="141"/>
      <c r="BK39" s="141"/>
      <c r="BL39" s="254" t="s">
        <v>1314</v>
      </c>
      <c r="BM39" s="254" t="s">
        <v>1362</v>
      </c>
      <c r="BN39" s="254" t="s">
        <v>1322</v>
      </c>
      <c r="BO39" s="141"/>
      <c r="BP39" s="254" t="s">
        <v>1353</v>
      </c>
      <c r="BQ39" s="254" t="s">
        <v>1322</v>
      </c>
      <c r="BR39" s="254" t="s">
        <v>704</v>
      </c>
      <c r="BS39" s="254" t="s">
        <v>1359</v>
      </c>
      <c r="BT39" s="254" t="s">
        <v>1322</v>
      </c>
      <c r="BU39" s="254" t="s">
        <v>1322</v>
      </c>
      <c r="BV39" s="254" t="s">
        <v>1353</v>
      </c>
      <c r="BW39" s="254" t="s">
        <v>1322</v>
      </c>
      <c r="BX39" s="254" t="s">
        <v>1322</v>
      </c>
      <c r="BY39" s="254" t="s">
        <v>1335</v>
      </c>
      <c r="BZ39" s="254" t="s">
        <v>1341</v>
      </c>
      <c r="CA39" s="254" t="s">
        <v>1342</v>
      </c>
      <c r="CB39" s="436" t="s">
        <v>1322</v>
      </c>
      <c r="CC39" s="141"/>
      <c r="CD39" s="141"/>
      <c r="CE39" s="141"/>
      <c r="CF39" s="141"/>
      <c r="CG39" s="141"/>
    </row>
    <row r="40" spans="1:85">
      <c r="A40" s="141" t="s">
        <v>1310</v>
      </c>
      <c r="B40" s="141" t="s">
        <v>1377</v>
      </c>
      <c r="C40" s="428">
        <v>42923</v>
      </c>
      <c r="D40" s="429">
        <v>0.40277777777777773</v>
      </c>
      <c r="E40" s="430" t="s">
        <v>1365</v>
      </c>
      <c r="F40" s="437">
        <v>5.0000000000000002E-5</v>
      </c>
      <c r="G40" s="140"/>
      <c r="H40" s="431">
        <v>28.1</v>
      </c>
      <c r="I40" s="141"/>
      <c r="J40" s="141"/>
      <c r="K40" s="254" t="s">
        <v>474</v>
      </c>
      <c r="L40" s="253" t="s">
        <v>464</v>
      </c>
      <c r="M40" s="254" t="s">
        <v>1333</v>
      </c>
      <c r="N40" s="141"/>
      <c r="O40" s="253" t="s">
        <v>466</v>
      </c>
      <c r="P40" s="254" t="s">
        <v>1349</v>
      </c>
      <c r="Q40" s="254" t="s">
        <v>1366</v>
      </c>
      <c r="R40" s="254" t="s">
        <v>1334</v>
      </c>
      <c r="S40" s="254" t="s">
        <v>1364</v>
      </c>
      <c r="T40" s="254" t="s">
        <v>906</v>
      </c>
      <c r="U40" s="254" t="s">
        <v>1335</v>
      </c>
      <c r="V40" s="141"/>
      <c r="W40" s="141"/>
      <c r="X40" s="254" t="s">
        <v>1323</v>
      </c>
      <c r="Y40" s="431">
        <v>8.1999999999999993</v>
      </c>
      <c r="Z40" s="431">
        <v>1.4</v>
      </c>
      <c r="AA40" s="431">
        <v>6.6</v>
      </c>
      <c r="AB40" s="432">
        <v>35</v>
      </c>
      <c r="AC40" s="431">
        <v>11.3</v>
      </c>
      <c r="AD40" s="144">
        <v>13000</v>
      </c>
      <c r="AE40" s="143"/>
      <c r="AF40" s="138"/>
      <c r="AG40" s="431" t="s">
        <v>1336</v>
      </c>
      <c r="AH40" s="254" t="s">
        <v>1351</v>
      </c>
      <c r="AI40" s="433">
        <v>7.0000000000000001E-3</v>
      </c>
      <c r="AJ40" s="434">
        <v>7.0000000000000007E-2</v>
      </c>
      <c r="AK40" s="431" t="s">
        <v>1351</v>
      </c>
      <c r="AL40" s="254" t="s">
        <v>1319</v>
      </c>
      <c r="AM40" s="434" t="s">
        <v>1362</v>
      </c>
      <c r="AN40" s="254" t="s">
        <v>1334</v>
      </c>
      <c r="AO40" s="434" t="s">
        <v>1329</v>
      </c>
      <c r="AP40" s="141"/>
      <c r="AQ40" s="141"/>
      <c r="AR40" s="141"/>
      <c r="AS40" s="431">
        <v>5.2</v>
      </c>
      <c r="AT40" s="435" t="s">
        <v>1318</v>
      </c>
      <c r="AU40" s="434" t="s">
        <v>1337</v>
      </c>
      <c r="AV40" s="431">
        <v>2.4</v>
      </c>
      <c r="AW40" s="436" t="s">
        <v>1314</v>
      </c>
      <c r="AX40" s="434">
        <v>0.35</v>
      </c>
      <c r="AY40" s="434">
        <v>0.06</v>
      </c>
      <c r="AZ40" s="141"/>
      <c r="BA40" s="432">
        <v>44</v>
      </c>
      <c r="BB40" s="254"/>
      <c r="BC40" s="254" t="s">
        <v>1337</v>
      </c>
      <c r="BD40" s="141"/>
      <c r="BE40" s="143"/>
      <c r="BF40" s="138"/>
      <c r="BG40" s="144"/>
      <c r="BH40" s="144"/>
      <c r="BI40" s="140"/>
      <c r="BJ40" s="141"/>
      <c r="BK40" s="141"/>
      <c r="BL40" s="254" t="s">
        <v>1334</v>
      </c>
      <c r="BM40" s="254" t="s">
        <v>1318</v>
      </c>
      <c r="BN40" s="254" t="s">
        <v>1353</v>
      </c>
      <c r="BO40" s="141"/>
      <c r="BP40" s="254" t="s">
        <v>1353</v>
      </c>
      <c r="BQ40" s="254" t="s">
        <v>1353</v>
      </c>
      <c r="BR40" s="254" t="s">
        <v>1353</v>
      </c>
      <c r="BS40" s="254" t="s">
        <v>1321</v>
      </c>
      <c r="BT40" s="254" t="s">
        <v>1322</v>
      </c>
      <c r="BU40" s="254" t="s">
        <v>1353</v>
      </c>
      <c r="BV40" s="254" t="s">
        <v>1322</v>
      </c>
      <c r="BW40" s="436" t="s">
        <v>1322</v>
      </c>
      <c r="BX40" s="254" t="s">
        <v>1322</v>
      </c>
      <c r="BY40" s="254" t="s">
        <v>1323</v>
      </c>
      <c r="BZ40" s="254" t="s">
        <v>1341</v>
      </c>
      <c r="CA40" s="254" t="s">
        <v>1355</v>
      </c>
      <c r="CB40" s="436" t="s">
        <v>1353</v>
      </c>
      <c r="CC40" s="141"/>
      <c r="CD40" s="141"/>
      <c r="CE40" s="141"/>
      <c r="CF40" s="141"/>
      <c r="CG40" s="141"/>
    </row>
    <row r="41" spans="1:85">
      <c r="A41" s="141" t="s">
        <v>1310</v>
      </c>
      <c r="B41" s="141" t="s">
        <v>1377</v>
      </c>
      <c r="C41" s="428">
        <v>42979</v>
      </c>
      <c r="D41" s="429">
        <v>0.41666666666666669</v>
      </c>
      <c r="E41" s="430" t="s">
        <v>1332</v>
      </c>
      <c r="F41" s="430">
        <v>0.02</v>
      </c>
      <c r="G41" s="140"/>
      <c r="H41" s="431">
        <v>22.1</v>
      </c>
      <c r="I41" s="141"/>
      <c r="J41" s="141"/>
      <c r="K41" s="254" t="s">
        <v>474</v>
      </c>
      <c r="L41" s="253" t="s">
        <v>464</v>
      </c>
      <c r="M41" s="254" t="s">
        <v>1333</v>
      </c>
      <c r="N41" s="141"/>
      <c r="O41" s="253" t="s">
        <v>466</v>
      </c>
      <c r="P41" s="254" t="s">
        <v>1327</v>
      </c>
      <c r="Q41" s="254" t="s">
        <v>1366</v>
      </c>
      <c r="R41" s="254" t="s">
        <v>1314</v>
      </c>
      <c r="S41" s="254" t="s">
        <v>1367</v>
      </c>
      <c r="T41" s="254" t="s">
        <v>1314</v>
      </c>
      <c r="U41" s="254" t="s">
        <v>1323</v>
      </c>
      <c r="V41" s="141"/>
      <c r="W41" s="141"/>
      <c r="X41" s="254" t="s">
        <v>1335</v>
      </c>
      <c r="Y41" s="431">
        <v>8.1999999999999993</v>
      </c>
      <c r="Z41" s="431">
        <v>1</v>
      </c>
      <c r="AA41" s="431">
        <v>2.9</v>
      </c>
      <c r="AB41" s="432" t="s">
        <v>1336</v>
      </c>
      <c r="AC41" s="431">
        <v>8.4</v>
      </c>
      <c r="AD41" s="144">
        <v>4900</v>
      </c>
      <c r="AE41" s="143"/>
      <c r="AF41" s="138"/>
      <c r="AG41" s="431" t="s">
        <v>1336</v>
      </c>
      <c r="AH41" s="254" t="s">
        <v>1351</v>
      </c>
      <c r="AI41" s="433">
        <v>1.4E-2</v>
      </c>
      <c r="AJ41" s="434">
        <v>0.06</v>
      </c>
      <c r="AK41" s="431" t="s">
        <v>1351</v>
      </c>
      <c r="AL41" s="254" t="s">
        <v>1319</v>
      </c>
      <c r="AM41" s="434" t="s">
        <v>1362</v>
      </c>
      <c r="AN41" s="254" t="s">
        <v>1314</v>
      </c>
      <c r="AO41" s="434" t="s">
        <v>1367</v>
      </c>
      <c r="AP41" s="141"/>
      <c r="AQ41" s="141"/>
      <c r="AR41" s="141"/>
      <c r="AS41" s="431">
        <v>3.8</v>
      </c>
      <c r="AT41" s="435" t="s">
        <v>1318</v>
      </c>
      <c r="AU41" s="434" t="s">
        <v>1350</v>
      </c>
      <c r="AV41" s="431">
        <v>2.9</v>
      </c>
      <c r="AW41" s="436" t="s">
        <v>1314</v>
      </c>
      <c r="AX41" s="434">
        <v>0.24</v>
      </c>
      <c r="AY41" s="434">
        <v>0.2</v>
      </c>
      <c r="AZ41" s="141"/>
      <c r="BA41" s="432">
        <v>45</v>
      </c>
      <c r="BB41" s="254"/>
      <c r="BC41" s="254" t="s">
        <v>1319</v>
      </c>
      <c r="BD41" s="141"/>
      <c r="BE41" s="143"/>
      <c r="BF41" s="138"/>
      <c r="BG41" s="144"/>
      <c r="BH41" s="144"/>
      <c r="BI41" s="140"/>
      <c r="BJ41" s="141"/>
      <c r="BK41" s="141"/>
      <c r="BL41" s="254" t="s">
        <v>1314</v>
      </c>
      <c r="BM41" s="254" t="s">
        <v>1362</v>
      </c>
      <c r="BN41" s="254" t="s">
        <v>1339</v>
      </c>
      <c r="BO41" s="141"/>
      <c r="BP41" s="254" t="s">
        <v>1322</v>
      </c>
      <c r="BQ41" s="254" t="s">
        <v>1322</v>
      </c>
      <c r="BR41" s="254" t="s">
        <v>1322</v>
      </c>
      <c r="BS41" s="254" t="s">
        <v>1359</v>
      </c>
      <c r="BT41" s="254" t="s">
        <v>1322</v>
      </c>
      <c r="BU41" s="254" t="s">
        <v>704</v>
      </c>
      <c r="BV41" s="254" t="s">
        <v>1322</v>
      </c>
      <c r="BW41" s="254" t="s">
        <v>1339</v>
      </c>
      <c r="BX41" s="254" t="s">
        <v>1322</v>
      </c>
      <c r="BY41" s="254" t="s">
        <v>1340</v>
      </c>
      <c r="BZ41" s="254" t="s">
        <v>1342</v>
      </c>
      <c r="CA41" s="254" t="s">
        <v>1355</v>
      </c>
      <c r="CB41" s="436" t="s">
        <v>1322</v>
      </c>
      <c r="CC41" s="141"/>
      <c r="CD41" s="141"/>
      <c r="CE41" s="141"/>
      <c r="CF41" s="141"/>
      <c r="CG41" s="141"/>
    </row>
    <row r="42" spans="1:85">
      <c r="A42" s="141" t="s">
        <v>1310</v>
      </c>
      <c r="B42" s="141" t="s">
        <v>1377</v>
      </c>
      <c r="C42" s="428">
        <v>43047</v>
      </c>
      <c r="D42" s="429">
        <v>0.4236111111111111</v>
      </c>
      <c r="E42" s="430" t="s">
        <v>1343</v>
      </c>
      <c r="F42" s="430">
        <v>0.26</v>
      </c>
      <c r="G42" s="140"/>
      <c r="H42" s="431">
        <v>18.3</v>
      </c>
      <c r="I42" s="141"/>
      <c r="J42" s="141"/>
      <c r="K42" s="254" t="s">
        <v>474</v>
      </c>
      <c r="L42" s="253" t="s">
        <v>464</v>
      </c>
      <c r="M42" s="254" t="s">
        <v>1357</v>
      </c>
      <c r="N42" s="141"/>
      <c r="O42" s="253" t="s">
        <v>466</v>
      </c>
      <c r="P42" s="254" t="s">
        <v>1351</v>
      </c>
      <c r="Q42" s="254" t="s">
        <v>1360</v>
      </c>
      <c r="R42" s="254" t="s">
        <v>1334</v>
      </c>
      <c r="S42" s="254" t="s">
        <v>1364</v>
      </c>
      <c r="T42" s="254" t="s">
        <v>1358</v>
      </c>
      <c r="U42" s="254" t="s">
        <v>1340</v>
      </c>
      <c r="V42" s="141"/>
      <c r="W42" s="141"/>
      <c r="X42" s="254" t="s">
        <v>1346</v>
      </c>
      <c r="Y42" s="431">
        <v>7.9</v>
      </c>
      <c r="Z42" s="431">
        <v>0.6</v>
      </c>
      <c r="AA42" s="431">
        <v>3.7</v>
      </c>
      <c r="AB42" s="432">
        <v>8</v>
      </c>
      <c r="AC42" s="431">
        <v>6.7</v>
      </c>
      <c r="AD42" s="144">
        <v>24000</v>
      </c>
      <c r="AE42" s="143"/>
      <c r="AF42" s="138"/>
      <c r="AG42" s="431" t="s">
        <v>1315</v>
      </c>
      <c r="AH42" s="254" t="s">
        <v>1316</v>
      </c>
      <c r="AI42" s="433">
        <v>0.01</v>
      </c>
      <c r="AJ42" s="434" t="s">
        <v>1350</v>
      </c>
      <c r="AK42" s="431" t="s">
        <v>1349</v>
      </c>
      <c r="AL42" s="254" t="s">
        <v>1337</v>
      </c>
      <c r="AM42" s="434" t="s">
        <v>1318</v>
      </c>
      <c r="AN42" s="254" t="s">
        <v>1334</v>
      </c>
      <c r="AO42" s="434" t="s">
        <v>1329</v>
      </c>
      <c r="AP42" s="141"/>
      <c r="AQ42" s="141"/>
      <c r="AR42" s="141"/>
      <c r="AS42" s="431">
        <v>5.5</v>
      </c>
      <c r="AT42" s="435">
        <v>0.2</v>
      </c>
      <c r="AU42" s="434">
        <v>0.15</v>
      </c>
      <c r="AV42" s="431">
        <v>4.2</v>
      </c>
      <c r="AW42" s="436" t="s">
        <v>1334</v>
      </c>
      <c r="AX42" s="434">
        <v>0.22</v>
      </c>
      <c r="AY42" s="434">
        <v>0.17</v>
      </c>
      <c r="AZ42" s="141"/>
      <c r="BA42" s="432">
        <v>20</v>
      </c>
      <c r="BB42" s="254"/>
      <c r="BC42" s="254" t="s">
        <v>1350</v>
      </c>
      <c r="BD42" s="141"/>
      <c r="BE42" s="143"/>
      <c r="BF42" s="138"/>
      <c r="BG42" s="144"/>
      <c r="BH42" s="144"/>
      <c r="BI42" s="140"/>
      <c r="BJ42" s="141"/>
      <c r="BK42" s="141"/>
      <c r="BL42" s="254" t="s">
        <v>1334</v>
      </c>
      <c r="BM42" s="254" t="s">
        <v>1330</v>
      </c>
      <c r="BN42" s="254" t="s">
        <v>1339</v>
      </c>
      <c r="BO42" s="141"/>
      <c r="BP42" s="254" t="s">
        <v>1339</v>
      </c>
      <c r="BQ42" s="254" t="s">
        <v>1353</v>
      </c>
      <c r="BR42" s="254" t="s">
        <v>1339</v>
      </c>
      <c r="BS42" s="254" t="s">
        <v>1321</v>
      </c>
      <c r="BT42" s="254" t="s">
        <v>1339</v>
      </c>
      <c r="BU42" s="254" t="s">
        <v>1339</v>
      </c>
      <c r="BV42" s="254" t="s">
        <v>1339</v>
      </c>
      <c r="BW42" s="254" t="s">
        <v>1322</v>
      </c>
      <c r="BX42" s="254" t="s">
        <v>1322</v>
      </c>
      <c r="BY42" s="254" t="s">
        <v>1340</v>
      </c>
      <c r="BZ42" s="254" t="s">
        <v>1342</v>
      </c>
      <c r="CA42" s="254" t="s">
        <v>1355</v>
      </c>
      <c r="CB42" s="436" t="s">
        <v>1322</v>
      </c>
      <c r="CC42" s="141"/>
      <c r="CD42" s="141"/>
      <c r="CE42" s="141"/>
      <c r="CF42" s="141"/>
      <c r="CG42" s="141"/>
    </row>
    <row r="43" spans="1:85">
      <c r="A43" s="141" t="s">
        <v>1310</v>
      </c>
      <c r="B43" s="141" t="s">
        <v>1377</v>
      </c>
      <c r="C43" s="428">
        <v>43110</v>
      </c>
      <c r="D43" s="429">
        <v>0.39930555555555558</v>
      </c>
      <c r="E43" s="430" t="s">
        <v>1378</v>
      </c>
      <c r="F43" s="430">
        <v>0.12</v>
      </c>
      <c r="G43" s="140"/>
      <c r="H43" s="431">
        <v>8.4</v>
      </c>
      <c r="I43" s="141"/>
      <c r="J43" s="141"/>
      <c r="K43" s="254" t="s">
        <v>474</v>
      </c>
      <c r="L43" s="253" t="s">
        <v>464</v>
      </c>
      <c r="M43" s="254" t="s">
        <v>1312</v>
      </c>
      <c r="N43" s="141"/>
      <c r="O43" s="253" t="s">
        <v>466</v>
      </c>
      <c r="P43" s="254" t="s">
        <v>1316</v>
      </c>
      <c r="Q43" s="254" t="s">
        <v>1369</v>
      </c>
      <c r="R43" s="254" t="s">
        <v>1358</v>
      </c>
      <c r="S43" s="254" t="s">
        <v>1329</v>
      </c>
      <c r="T43" s="254" t="s">
        <v>906</v>
      </c>
      <c r="U43" s="254" t="s">
        <v>1346</v>
      </c>
      <c r="V43" s="141"/>
      <c r="W43" s="141"/>
      <c r="X43" s="254" t="s">
        <v>1340</v>
      </c>
      <c r="Y43" s="431">
        <v>7.8</v>
      </c>
      <c r="Z43" s="431">
        <v>1.2</v>
      </c>
      <c r="AA43" s="431">
        <v>4</v>
      </c>
      <c r="AB43" s="432">
        <v>2</v>
      </c>
      <c r="AC43" s="431">
        <v>8.9</v>
      </c>
      <c r="AD43" s="144">
        <v>430</v>
      </c>
      <c r="AE43" s="143"/>
      <c r="AF43" s="138"/>
      <c r="AG43" s="431" t="s">
        <v>1336</v>
      </c>
      <c r="AH43" s="254" t="s">
        <v>1327</v>
      </c>
      <c r="AI43" s="433">
        <v>8.0000000000000002E-3</v>
      </c>
      <c r="AJ43" s="434" t="s">
        <v>1319</v>
      </c>
      <c r="AK43" s="431" t="s">
        <v>1316</v>
      </c>
      <c r="AL43" s="254" t="s">
        <v>1319</v>
      </c>
      <c r="AM43" s="434" t="s">
        <v>1318</v>
      </c>
      <c r="AN43" s="254" t="s">
        <v>1334</v>
      </c>
      <c r="AO43" s="434" t="s">
        <v>1367</v>
      </c>
      <c r="AP43" s="141"/>
      <c r="AQ43" s="141"/>
      <c r="AR43" s="141"/>
      <c r="AS43" s="431">
        <v>5.9</v>
      </c>
      <c r="AT43" s="435">
        <v>0.3</v>
      </c>
      <c r="AU43" s="434">
        <v>0.13</v>
      </c>
      <c r="AV43" s="431">
        <v>4.0999999999999996</v>
      </c>
      <c r="AW43" s="436" t="s">
        <v>1314</v>
      </c>
      <c r="AX43" s="434">
        <v>0.24</v>
      </c>
      <c r="AY43" s="434">
        <v>0.19</v>
      </c>
      <c r="AZ43" s="141"/>
      <c r="BA43" s="432">
        <v>26</v>
      </c>
      <c r="BB43" s="254"/>
      <c r="BC43" s="254" t="s">
        <v>1319</v>
      </c>
      <c r="BD43" s="141"/>
      <c r="BE43" s="143"/>
      <c r="BF43" s="138"/>
      <c r="BG43" s="144"/>
      <c r="BH43" s="144"/>
      <c r="BI43" s="140"/>
      <c r="BJ43" s="141"/>
      <c r="BK43" s="141"/>
      <c r="BL43" s="254" t="s">
        <v>1358</v>
      </c>
      <c r="BM43" s="254" t="s">
        <v>1362</v>
      </c>
      <c r="BN43" s="254" t="s">
        <v>1339</v>
      </c>
      <c r="BO43" s="141"/>
      <c r="BP43" s="254" t="s">
        <v>1353</v>
      </c>
      <c r="BQ43" s="254" t="s">
        <v>1353</v>
      </c>
      <c r="BR43" s="254" t="s">
        <v>1353</v>
      </c>
      <c r="BS43" s="254" t="s">
        <v>1338</v>
      </c>
      <c r="BT43" s="254" t="s">
        <v>1353</v>
      </c>
      <c r="BU43" s="254" t="s">
        <v>1339</v>
      </c>
      <c r="BV43" s="254" t="s">
        <v>1322</v>
      </c>
      <c r="BW43" s="254" t="s">
        <v>704</v>
      </c>
      <c r="BX43" s="254" t="s">
        <v>1339</v>
      </c>
      <c r="BY43" s="254" t="s">
        <v>1346</v>
      </c>
      <c r="BZ43" s="254" t="s">
        <v>1355</v>
      </c>
      <c r="CA43" s="254" t="s">
        <v>1341</v>
      </c>
      <c r="CB43" s="436" t="s">
        <v>1353</v>
      </c>
      <c r="CC43" s="141"/>
      <c r="CD43" s="141"/>
      <c r="CE43" s="141"/>
      <c r="CF43" s="141"/>
      <c r="CG43" s="141"/>
    </row>
    <row r="44" spans="1:85">
      <c r="A44" s="141" t="s">
        <v>1310</v>
      </c>
      <c r="B44" s="141" t="s">
        <v>1377</v>
      </c>
      <c r="C44" s="428">
        <v>43161</v>
      </c>
      <c r="D44" s="429">
        <v>0.43402777777777773</v>
      </c>
      <c r="E44" s="430" t="s">
        <v>463</v>
      </c>
      <c r="F44" s="430">
        <v>0.11</v>
      </c>
      <c r="G44" s="140"/>
      <c r="H44" s="431">
        <v>13.4</v>
      </c>
      <c r="I44" s="141"/>
      <c r="J44" s="141"/>
      <c r="K44" s="254" t="s">
        <v>474</v>
      </c>
      <c r="L44" s="253" t="s">
        <v>464</v>
      </c>
      <c r="M44" s="254" t="s">
        <v>1312</v>
      </c>
      <c r="N44" s="141"/>
      <c r="O44" s="253" t="s">
        <v>466</v>
      </c>
      <c r="P44" s="254" t="s">
        <v>109</v>
      </c>
      <c r="Q44" s="254" t="s">
        <v>1369</v>
      </c>
      <c r="R44" s="254" t="s">
        <v>107</v>
      </c>
      <c r="S44" s="254" t="s">
        <v>114</v>
      </c>
      <c r="T44" s="254" t="s">
        <v>107</v>
      </c>
      <c r="U44" s="254" t="s">
        <v>110</v>
      </c>
      <c r="V44" s="141"/>
      <c r="W44" s="141"/>
      <c r="X44" s="254" t="s">
        <v>110</v>
      </c>
      <c r="Y44" s="431">
        <v>7.9</v>
      </c>
      <c r="Z44" s="431">
        <v>1.5</v>
      </c>
      <c r="AA44" s="431">
        <v>4.0999999999999996</v>
      </c>
      <c r="AB44" s="432">
        <v>6</v>
      </c>
      <c r="AC44" s="431">
        <v>7.7</v>
      </c>
      <c r="AD44" s="144">
        <v>13000</v>
      </c>
      <c r="AE44" s="143"/>
      <c r="AF44" s="138"/>
      <c r="AG44" s="431" t="s">
        <v>1361</v>
      </c>
      <c r="AH44" s="254" t="s">
        <v>1327</v>
      </c>
      <c r="AI44" s="433">
        <v>1.4999999999999999E-2</v>
      </c>
      <c r="AJ44" s="434">
        <v>7.0000000000000007E-2</v>
      </c>
      <c r="AK44" s="431" t="s">
        <v>1327</v>
      </c>
      <c r="AL44" s="254" t="s">
        <v>1319</v>
      </c>
      <c r="AM44" s="434" t="s">
        <v>584</v>
      </c>
      <c r="AN44" s="254" t="s">
        <v>1314</v>
      </c>
      <c r="AO44" s="434" t="s">
        <v>1367</v>
      </c>
      <c r="AP44" s="141"/>
      <c r="AQ44" s="141"/>
      <c r="AR44" s="141"/>
      <c r="AS44" s="431">
        <v>5.2</v>
      </c>
      <c r="AT44" s="435">
        <v>0.2</v>
      </c>
      <c r="AU44" s="434">
        <v>0.11</v>
      </c>
      <c r="AV44" s="431">
        <v>4</v>
      </c>
      <c r="AW44" s="254" t="s">
        <v>906</v>
      </c>
      <c r="AX44" s="434">
        <v>0.22</v>
      </c>
      <c r="AY44" s="434">
        <v>0.17</v>
      </c>
      <c r="AZ44" s="141"/>
      <c r="BA44" s="432">
        <v>29</v>
      </c>
      <c r="BB44" s="254"/>
      <c r="BC44" s="254" t="s">
        <v>1319</v>
      </c>
      <c r="BD44" s="141"/>
      <c r="BE44" s="143"/>
      <c r="BF44" s="138"/>
      <c r="BG44" s="144"/>
      <c r="BH44" s="144"/>
      <c r="BI44" s="140"/>
      <c r="BJ44" s="141"/>
      <c r="BK44" s="141"/>
      <c r="BL44" s="254" t="s">
        <v>1358</v>
      </c>
      <c r="BM44" s="254" t="s">
        <v>1318</v>
      </c>
      <c r="BN44" s="254" t="s">
        <v>1339</v>
      </c>
      <c r="BO44" s="141"/>
      <c r="BP44" s="254" t="s">
        <v>1339</v>
      </c>
      <c r="BQ44" s="254" t="s">
        <v>1322</v>
      </c>
      <c r="BR44" s="254" t="s">
        <v>1353</v>
      </c>
      <c r="BS44" s="254" t="s">
        <v>1321</v>
      </c>
      <c r="BT44" s="254" t="s">
        <v>103</v>
      </c>
      <c r="BU44" s="254" t="s">
        <v>1322</v>
      </c>
      <c r="BV44" s="254" t="s">
        <v>1353</v>
      </c>
      <c r="BW44" s="436" t="s">
        <v>1322</v>
      </c>
      <c r="BX44" s="254" t="s">
        <v>1322</v>
      </c>
      <c r="BY44" s="254" t="s">
        <v>1340</v>
      </c>
      <c r="BZ44" s="254" t="s">
        <v>1341</v>
      </c>
      <c r="CA44" s="254" t="s">
        <v>1341</v>
      </c>
      <c r="CB44" s="436" t="s">
        <v>1322</v>
      </c>
      <c r="CC44" s="141"/>
      <c r="CD44" s="141"/>
      <c r="CE44" s="141"/>
      <c r="CF44" s="141"/>
      <c r="CG44" s="141"/>
    </row>
    <row r="45" spans="1:85">
      <c r="B45" s="35"/>
      <c r="Q45" s="438"/>
      <c r="R45" s="97"/>
      <c r="S45" s="97"/>
      <c r="T45" s="180"/>
    </row>
    <row r="46" spans="1:85">
      <c r="B46" s="35"/>
    </row>
    <row r="47" spans="1:85">
      <c r="B47" s="35"/>
    </row>
    <row r="48" spans="1:85">
      <c r="B48" s="35"/>
    </row>
    <row r="49" spans="2:2">
      <c r="B49" s="35"/>
    </row>
    <row r="50" spans="2:2">
      <c r="B50" s="35"/>
    </row>
  </sheetData>
  <phoneticPr fontId="4"/>
  <dataValidations disablePrompts="1" count="3">
    <dataValidation type="list" allowBlank="1" showErrorMessage="1" sqref="L3:L44 R45">
      <formula1>INDIRECT("コード表!E3:E7")</formula1>
    </dataValidation>
    <dataValidation type="list" allowBlank="1" showInputMessage="1" showErrorMessage="1" sqref="O3:O44 S45">
      <formula1>INDIRECT("コード表!K3:K17")</formula1>
    </dataValidation>
    <dataValidation type="list" allowBlank="1" showInputMessage="1" showErrorMessage="1" sqref="K3:K44 Q45">
      <formula1>INDIRECT("コード表!N3:N51")</formula1>
    </dataValidation>
  </dataValidations>
  <printOptions horizontalCentered="1"/>
  <pageMargins left="0.78740157480314965" right="0.78740157480314965" top="0.74803149606299213" bottom="0.74803149606299213" header="0.31496062992125984" footer="0.31496062992125984"/>
  <pageSetup paperSize="9" scale="76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G73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375" style="35" bestFit="1" customWidth="1"/>
    <col min="2" max="2" width="29.375" style="13" bestFit="1" customWidth="1"/>
    <col min="3" max="3" width="11.625" style="13" bestFit="1" customWidth="1"/>
    <col min="4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201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1380</v>
      </c>
      <c r="B3" s="13" t="s">
        <v>1381</v>
      </c>
      <c r="C3" s="13" t="s">
        <v>1382</v>
      </c>
      <c r="D3" s="255">
        <v>0.3888888888888889</v>
      </c>
      <c r="E3" s="23" t="s">
        <v>104</v>
      </c>
      <c r="F3" s="38">
        <v>6.6</v>
      </c>
      <c r="G3" s="38">
        <v>28.6</v>
      </c>
      <c r="H3" s="38">
        <v>27.8</v>
      </c>
      <c r="K3" s="35" t="s">
        <v>1383</v>
      </c>
      <c r="L3" s="35" t="s">
        <v>399</v>
      </c>
      <c r="M3" s="35" t="s">
        <v>134</v>
      </c>
      <c r="O3" s="38" t="s">
        <v>218</v>
      </c>
      <c r="Y3" s="35">
        <v>7.9</v>
      </c>
      <c r="Z3" s="35">
        <v>0.7</v>
      </c>
      <c r="AA3" s="38">
        <v>1.6</v>
      </c>
      <c r="AB3" s="78">
        <v>1</v>
      </c>
      <c r="AC3" s="38">
        <v>10.1</v>
      </c>
      <c r="AD3" s="40">
        <v>330</v>
      </c>
      <c r="AS3" s="37">
        <v>0.52</v>
      </c>
      <c r="AT3" s="35" t="s">
        <v>442</v>
      </c>
      <c r="AU3" s="35" t="s">
        <v>632</v>
      </c>
      <c r="AV3" s="35">
        <v>0.44</v>
      </c>
      <c r="AX3" s="35">
        <v>7.0000000000000001E-3</v>
      </c>
      <c r="AY3" s="35" t="s">
        <v>107</v>
      </c>
    </row>
    <row r="4" spans="1:85">
      <c r="A4" s="35" t="s">
        <v>1380</v>
      </c>
      <c r="B4" s="13" t="s">
        <v>1381</v>
      </c>
      <c r="C4" s="13" t="s">
        <v>1384</v>
      </c>
      <c r="D4" s="255">
        <v>0.3888888888888889</v>
      </c>
      <c r="E4" s="23" t="s">
        <v>99</v>
      </c>
      <c r="F4" s="38">
        <v>3.5</v>
      </c>
      <c r="G4" s="38">
        <v>27.5</v>
      </c>
      <c r="H4" s="38">
        <v>20.5</v>
      </c>
      <c r="K4" s="35" t="s">
        <v>217</v>
      </c>
      <c r="L4" s="35" t="s">
        <v>399</v>
      </c>
      <c r="M4" s="35" t="s">
        <v>134</v>
      </c>
      <c r="O4" s="38" t="s">
        <v>218</v>
      </c>
      <c r="P4" s="38" t="s">
        <v>584</v>
      </c>
      <c r="Q4" s="38" t="s">
        <v>106</v>
      </c>
      <c r="R4" s="35" t="s">
        <v>107</v>
      </c>
      <c r="S4" s="38" t="s">
        <v>114</v>
      </c>
      <c r="T4" s="35" t="s">
        <v>107</v>
      </c>
      <c r="U4" s="35" t="s">
        <v>110</v>
      </c>
      <c r="X4" s="35" t="s">
        <v>110</v>
      </c>
      <c r="Y4" s="35">
        <v>7.9</v>
      </c>
      <c r="Z4" s="35">
        <v>0.7</v>
      </c>
      <c r="AA4" s="38">
        <v>1.6</v>
      </c>
      <c r="AB4" s="78">
        <v>1</v>
      </c>
      <c r="AC4" s="38">
        <v>10</v>
      </c>
      <c r="AD4" s="40">
        <v>2200</v>
      </c>
      <c r="AG4" s="37" t="s">
        <v>566</v>
      </c>
      <c r="AH4" s="35" t="s">
        <v>109</v>
      </c>
      <c r="AI4" s="35">
        <v>1E-3</v>
      </c>
      <c r="AJ4" s="35" t="s">
        <v>114</v>
      </c>
      <c r="AK4" s="35" t="s">
        <v>109</v>
      </c>
      <c r="AL4" s="39" t="s">
        <v>114</v>
      </c>
      <c r="AM4" s="35" t="s">
        <v>101</v>
      </c>
      <c r="AN4" s="35" t="s">
        <v>107</v>
      </c>
      <c r="AO4" s="35" t="s">
        <v>208</v>
      </c>
      <c r="AS4" s="37">
        <v>0.73</v>
      </c>
      <c r="AT4" s="35" t="s">
        <v>442</v>
      </c>
      <c r="AU4" s="35" t="s">
        <v>632</v>
      </c>
      <c r="AV4" s="35">
        <v>0.68</v>
      </c>
      <c r="AW4" s="35" t="s">
        <v>107</v>
      </c>
      <c r="AX4" s="35">
        <v>1.0999999999999999E-2</v>
      </c>
      <c r="AY4" s="35" t="s">
        <v>107</v>
      </c>
      <c r="BC4" s="35" t="s">
        <v>443</v>
      </c>
      <c r="BL4" s="35" t="s">
        <v>292</v>
      </c>
      <c r="BM4" s="35" t="s">
        <v>114</v>
      </c>
      <c r="BN4" s="35" t="s">
        <v>103</v>
      </c>
      <c r="BP4" s="35" t="s">
        <v>103</v>
      </c>
      <c r="BQ4" s="35" t="s">
        <v>103</v>
      </c>
      <c r="BR4" s="35" t="s">
        <v>103</v>
      </c>
      <c r="BS4" s="35" t="s">
        <v>103</v>
      </c>
      <c r="BT4" s="35" t="s">
        <v>103</v>
      </c>
      <c r="BU4" s="35" t="s">
        <v>103</v>
      </c>
      <c r="BV4" s="35" t="s">
        <v>103</v>
      </c>
      <c r="BW4" s="35" t="s">
        <v>103</v>
      </c>
      <c r="BX4" s="35" t="s">
        <v>103</v>
      </c>
      <c r="BY4" s="35" t="s">
        <v>291</v>
      </c>
      <c r="BZ4" s="35" t="s">
        <v>106</v>
      </c>
      <c r="CA4" s="35" t="s">
        <v>292</v>
      </c>
      <c r="CB4" s="35" t="s">
        <v>293</v>
      </c>
    </row>
    <row r="5" spans="1:85">
      <c r="A5" s="35" t="s">
        <v>1380</v>
      </c>
      <c r="B5" s="13" t="s">
        <v>1381</v>
      </c>
      <c r="C5" s="13" t="s">
        <v>197</v>
      </c>
      <c r="D5" s="255">
        <v>0.3888888888888889</v>
      </c>
      <c r="E5" s="23" t="s">
        <v>99</v>
      </c>
      <c r="F5" s="38">
        <v>1.7</v>
      </c>
      <c r="G5" s="38">
        <v>7</v>
      </c>
      <c r="H5" s="38">
        <v>7.3</v>
      </c>
      <c r="K5" s="35" t="s">
        <v>217</v>
      </c>
      <c r="L5" s="35" t="s">
        <v>399</v>
      </c>
      <c r="M5" s="35" t="s">
        <v>134</v>
      </c>
      <c r="O5" s="38" t="s">
        <v>218</v>
      </c>
      <c r="P5" s="38" t="s">
        <v>584</v>
      </c>
      <c r="Q5" s="38" t="s">
        <v>106</v>
      </c>
      <c r="R5" s="35" t="s">
        <v>107</v>
      </c>
      <c r="S5" s="38" t="s">
        <v>114</v>
      </c>
      <c r="T5" s="35" t="s">
        <v>107</v>
      </c>
      <c r="U5" s="35" t="s">
        <v>110</v>
      </c>
      <c r="X5" s="35" t="s">
        <v>110</v>
      </c>
      <c r="Y5" s="35">
        <v>7.9</v>
      </c>
      <c r="Z5" s="35">
        <v>0.4</v>
      </c>
      <c r="AA5" s="38">
        <v>1.1000000000000001</v>
      </c>
      <c r="AB5" s="78">
        <v>1</v>
      </c>
      <c r="AC5" s="38">
        <v>12.5</v>
      </c>
      <c r="AD5" s="40">
        <v>330</v>
      </c>
      <c r="AG5" s="37" t="s">
        <v>566</v>
      </c>
      <c r="AH5" s="35" t="s">
        <v>109</v>
      </c>
      <c r="AI5" s="35" t="s">
        <v>105</v>
      </c>
      <c r="AJ5" s="35" t="s">
        <v>114</v>
      </c>
      <c r="AK5" s="35" t="s">
        <v>109</v>
      </c>
      <c r="AL5" s="39" t="s">
        <v>114</v>
      </c>
      <c r="AM5" s="35" t="s">
        <v>101</v>
      </c>
      <c r="AN5" s="35" t="s">
        <v>107</v>
      </c>
      <c r="AO5" s="35" t="s">
        <v>208</v>
      </c>
      <c r="AS5" s="37">
        <v>0.96</v>
      </c>
      <c r="AT5" s="35" t="s">
        <v>442</v>
      </c>
      <c r="AU5" s="35" t="s">
        <v>632</v>
      </c>
      <c r="AV5" s="35">
        <v>0.89</v>
      </c>
      <c r="AW5" s="35" t="s">
        <v>107</v>
      </c>
      <c r="AX5" s="35">
        <v>6.0000000000000001E-3</v>
      </c>
      <c r="AY5" s="35" t="s">
        <v>107</v>
      </c>
      <c r="BC5" s="35" t="s">
        <v>443</v>
      </c>
      <c r="BL5" s="35" t="s">
        <v>292</v>
      </c>
      <c r="BM5" s="35" t="s">
        <v>114</v>
      </c>
      <c r="BN5" s="35" t="s">
        <v>103</v>
      </c>
      <c r="BP5" s="35" t="s">
        <v>103</v>
      </c>
      <c r="BQ5" s="35" t="s">
        <v>103</v>
      </c>
      <c r="BR5" s="35" t="s">
        <v>103</v>
      </c>
      <c r="BS5" s="35" t="s">
        <v>103</v>
      </c>
      <c r="BT5" s="35" t="s">
        <v>103</v>
      </c>
      <c r="BU5" s="35" t="s">
        <v>103</v>
      </c>
      <c r="BV5" s="35" t="s">
        <v>103</v>
      </c>
      <c r="BW5" s="35" t="s">
        <v>103</v>
      </c>
      <c r="BX5" s="35" t="s">
        <v>103</v>
      </c>
      <c r="BY5" s="35" t="s">
        <v>291</v>
      </c>
      <c r="BZ5" s="35" t="s">
        <v>106</v>
      </c>
      <c r="CA5" s="35" t="s">
        <v>292</v>
      </c>
      <c r="CB5" s="35" t="s">
        <v>293</v>
      </c>
    </row>
    <row r="6" spans="1:85">
      <c r="A6" s="35" t="s">
        <v>1380</v>
      </c>
      <c r="B6" s="13" t="s">
        <v>1385</v>
      </c>
      <c r="C6" s="13" t="s">
        <v>1382</v>
      </c>
      <c r="D6" s="255">
        <v>0.44444444444444442</v>
      </c>
      <c r="E6" s="23" t="s">
        <v>104</v>
      </c>
      <c r="F6" s="37" t="s">
        <v>109</v>
      </c>
      <c r="G6" s="38">
        <v>27</v>
      </c>
      <c r="H6" s="38">
        <v>19.600000000000001</v>
      </c>
      <c r="K6" s="35" t="s">
        <v>217</v>
      </c>
      <c r="L6" s="35" t="s">
        <v>399</v>
      </c>
      <c r="M6" s="35" t="s">
        <v>134</v>
      </c>
      <c r="O6" s="38" t="s">
        <v>218</v>
      </c>
      <c r="Y6" s="35">
        <v>7.8</v>
      </c>
      <c r="Z6" s="35">
        <v>1.5</v>
      </c>
      <c r="AA6" s="38">
        <v>2</v>
      </c>
      <c r="AB6" s="78">
        <v>1</v>
      </c>
      <c r="AC6" s="38">
        <v>9.6999999999999993</v>
      </c>
      <c r="AD6" s="40">
        <v>4900</v>
      </c>
      <c r="AS6" s="38">
        <v>1.1000000000000001</v>
      </c>
      <c r="AT6" s="35">
        <v>0.05</v>
      </c>
      <c r="AU6" s="35" t="s">
        <v>632</v>
      </c>
      <c r="AV6" s="35">
        <v>0.92</v>
      </c>
      <c r="AX6" s="35">
        <v>4.2000000000000003E-2</v>
      </c>
      <c r="AY6" s="35">
        <v>3.1E-2</v>
      </c>
    </row>
    <row r="7" spans="1:85">
      <c r="A7" s="35" t="s">
        <v>1380</v>
      </c>
      <c r="B7" s="13" t="s">
        <v>1385</v>
      </c>
      <c r="C7" s="13" t="s">
        <v>1384</v>
      </c>
      <c r="D7" s="255">
        <v>0.46875</v>
      </c>
      <c r="E7" s="23" t="s">
        <v>99</v>
      </c>
      <c r="F7" s="37">
        <v>0.05</v>
      </c>
      <c r="G7" s="38">
        <v>27</v>
      </c>
      <c r="H7" s="38">
        <v>21.8</v>
      </c>
      <c r="K7" s="35" t="s">
        <v>217</v>
      </c>
      <c r="L7" s="35" t="s">
        <v>399</v>
      </c>
      <c r="M7" s="35" t="s">
        <v>134</v>
      </c>
      <c r="O7" s="38" t="s">
        <v>218</v>
      </c>
      <c r="P7" s="38" t="s">
        <v>584</v>
      </c>
      <c r="Q7" s="38" t="s">
        <v>106</v>
      </c>
      <c r="R7" s="35" t="s">
        <v>107</v>
      </c>
      <c r="S7" s="38" t="s">
        <v>114</v>
      </c>
      <c r="T7" s="35" t="s">
        <v>107</v>
      </c>
      <c r="U7" s="35" t="s">
        <v>110</v>
      </c>
      <c r="X7" s="35" t="s">
        <v>110</v>
      </c>
      <c r="Y7" s="35">
        <v>8.6999999999999993</v>
      </c>
      <c r="Z7" s="35">
        <v>1.1000000000000001</v>
      </c>
      <c r="AA7" s="38">
        <v>2.2000000000000002</v>
      </c>
      <c r="AB7" s="39" t="s">
        <v>411</v>
      </c>
      <c r="AC7" s="38">
        <v>10.4</v>
      </c>
      <c r="AD7" s="40">
        <v>35000</v>
      </c>
      <c r="AG7" s="37" t="s">
        <v>566</v>
      </c>
      <c r="AH7" s="35" t="s">
        <v>109</v>
      </c>
      <c r="AI7" s="35">
        <v>1E-3</v>
      </c>
      <c r="AJ7" s="35" t="s">
        <v>114</v>
      </c>
      <c r="AK7" s="35" t="s">
        <v>109</v>
      </c>
      <c r="AL7" s="39" t="s">
        <v>114</v>
      </c>
      <c r="AM7" s="35" t="s">
        <v>101</v>
      </c>
      <c r="AN7" s="35" t="s">
        <v>107</v>
      </c>
      <c r="AO7" s="35" t="s">
        <v>208</v>
      </c>
      <c r="AS7" s="38">
        <v>1.5</v>
      </c>
      <c r="AT7" s="35" t="s">
        <v>442</v>
      </c>
      <c r="AU7" s="35" t="s">
        <v>632</v>
      </c>
      <c r="AV7" s="35">
        <v>1.4</v>
      </c>
      <c r="AW7" s="35" t="s">
        <v>107</v>
      </c>
      <c r="AX7" s="158">
        <v>0.04</v>
      </c>
      <c r="AY7" s="35">
        <v>2.9000000000000001E-2</v>
      </c>
      <c r="BL7" s="35" t="s">
        <v>292</v>
      </c>
      <c r="BM7" s="35">
        <v>0.02</v>
      </c>
      <c r="BN7" s="35" t="s">
        <v>103</v>
      </c>
      <c r="BP7" s="35" t="s">
        <v>103</v>
      </c>
      <c r="BQ7" s="35" t="s">
        <v>103</v>
      </c>
      <c r="BR7" s="35" t="s">
        <v>103</v>
      </c>
      <c r="BS7" s="35" t="s">
        <v>103</v>
      </c>
      <c r="BT7" s="35" t="s">
        <v>103</v>
      </c>
      <c r="BU7" s="35" t="s">
        <v>103</v>
      </c>
      <c r="BV7" s="35" t="s">
        <v>103</v>
      </c>
      <c r="BW7" s="35" t="s">
        <v>103</v>
      </c>
      <c r="BX7" s="35" t="s">
        <v>103</v>
      </c>
      <c r="BY7" s="35" t="s">
        <v>291</v>
      </c>
      <c r="BZ7" s="35" t="s">
        <v>106</v>
      </c>
      <c r="CA7" s="35" t="s">
        <v>292</v>
      </c>
      <c r="CB7" s="35" t="s">
        <v>293</v>
      </c>
    </row>
    <row r="8" spans="1:85">
      <c r="A8" s="35" t="s">
        <v>1380</v>
      </c>
      <c r="B8" s="13" t="s">
        <v>1385</v>
      </c>
      <c r="C8" s="13" t="s">
        <v>197</v>
      </c>
      <c r="D8" s="255">
        <v>0.44791666666666669</v>
      </c>
      <c r="E8" s="23" t="s">
        <v>99</v>
      </c>
      <c r="F8" s="37" t="s">
        <v>109</v>
      </c>
      <c r="G8" s="38">
        <v>8.8000000000000007</v>
      </c>
      <c r="H8" s="38">
        <v>11.2</v>
      </c>
      <c r="K8" s="35" t="s">
        <v>217</v>
      </c>
      <c r="L8" s="35" t="s">
        <v>399</v>
      </c>
      <c r="M8" s="35" t="s">
        <v>134</v>
      </c>
      <c r="O8" s="38" t="s">
        <v>218</v>
      </c>
      <c r="Y8" s="35">
        <v>7.7</v>
      </c>
      <c r="Z8" s="35">
        <v>1.4</v>
      </c>
      <c r="AA8" s="38">
        <v>1.9</v>
      </c>
      <c r="AB8" s="78">
        <v>1</v>
      </c>
      <c r="AC8" s="38">
        <v>11.1</v>
      </c>
      <c r="AD8" s="40">
        <v>330</v>
      </c>
      <c r="AG8" s="37" t="s">
        <v>566</v>
      </c>
      <c r="AS8" s="38">
        <v>2.2999999999999998</v>
      </c>
      <c r="AT8" s="35">
        <v>0.16</v>
      </c>
      <c r="AU8" s="35" t="s">
        <v>632</v>
      </c>
      <c r="AV8" s="35">
        <v>1.8</v>
      </c>
      <c r="AX8" s="35">
        <v>6.3E-2</v>
      </c>
      <c r="AY8" s="35">
        <v>5.1999999999999998E-2</v>
      </c>
      <c r="BC8" s="35">
        <v>0.11</v>
      </c>
    </row>
    <row r="9" spans="1:85">
      <c r="A9" s="35" t="s">
        <v>1380</v>
      </c>
      <c r="B9" s="13" t="s">
        <v>1386</v>
      </c>
      <c r="C9" s="13" t="s">
        <v>1382</v>
      </c>
      <c r="D9" s="255">
        <v>0.4861111111111111</v>
      </c>
      <c r="E9" s="23" t="s">
        <v>104</v>
      </c>
      <c r="F9" s="37" t="s">
        <v>109</v>
      </c>
      <c r="G9" s="38">
        <v>27.5</v>
      </c>
      <c r="H9" s="38">
        <v>21.7</v>
      </c>
      <c r="K9" s="35" t="s">
        <v>1387</v>
      </c>
      <c r="L9" s="35" t="s">
        <v>399</v>
      </c>
      <c r="M9" s="35" t="s">
        <v>134</v>
      </c>
      <c r="O9" s="38" t="s">
        <v>1388</v>
      </c>
      <c r="Y9" s="35">
        <v>7.8</v>
      </c>
      <c r="Z9" s="35">
        <v>1.3</v>
      </c>
      <c r="AA9" s="38">
        <v>2.8</v>
      </c>
      <c r="AB9" s="78">
        <v>3</v>
      </c>
      <c r="AC9" s="38">
        <v>12.2</v>
      </c>
      <c r="AD9" s="40">
        <v>700</v>
      </c>
      <c r="AS9" s="38">
        <v>1.8</v>
      </c>
      <c r="AT9" s="35" t="s">
        <v>442</v>
      </c>
      <c r="AU9" s="35" t="s">
        <v>632</v>
      </c>
      <c r="AV9" s="35">
        <v>1.6</v>
      </c>
      <c r="AX9" s="35">
        <v>3.9E-2</v>
      </c>
      <c r="AY9" s="35">
        <v>8.0000000000000002E-3</v>
      </c>
    </row>
    <row r="10" spans="1:85">
      <c r="A10" s="35" t="s">
        <v>1380</v>
      </c>
      <c r="B10" s="13" t="s">
        <v>1386</v>
      </c>
      <c r="C10" s="13" t="s">
        <v>1384</v>
      </c>
      <c r="D10" s="255">
        <v>0.52083333333333337</v>
      </c>
      <c r="E10" s="23" t="s">
        <v>104</v>
      </c>
      <c r="F10" s="37">
        <v>0.05</v>
      </c>
      <c r="G10" s="38">
        <v>32</v>
      </c>
      <c r="H10" s="38">
        <v>22.1</v>
      </c>
      <c r="K10" s="35" t="s">
        <v>217</v>
      </c>
      <c r="L10" s="35" t="s">
        <v>399</v>
      </c>
      <c r="M10" s="35" t="s">
        <v>134</v>
      </c>
      <c r="O10" s="38" t="s">
        <v>218</v>
      </c>
      <c r="Y10" s="52">
        <v>8</v>
      </c>
      <c r="Z10" s="35">
        <v>1.1000000000000001</v>
      </c>
      <c r="AA10" s="38">
        <v>1.4</v>
      </c>
      <c r="AB10" s="78">
        <v>2</v>
      </c>
      <c r="AC10" s="38">
        <v>10.199999999999999</v>
      </c>
      <c r="AD10" s="40">
        <v>11000</v>
      </c>
      <c r="AG10" s="37" t="s">
        <v>566</v>
      </c>
      <c r="AS10" s="38">
        <v>1.8</v>
      </c>
      <c r="AT10" s="35" t="s">
        <v>442</v>
      </c>
      <c r="AU10" s="35" t="s">
        <v>632</v>
      </c>
      <c r="AV10" s="35">
        <v>1.7</v>
      </c>
      <c r="AX10" s="35">
        <v>2.1000000000000001E-2</v>
      </c>
      <c r="AY10" s="35">
        <v>6.0000000000000001E-3</v>
      </c>
    </row>
    <row r="11" spans="1:85">
      <c r="A11" s="35" t="s">
        <v>1380</v>
      </c>
      <c r="B11" s="13" t="s">
        <v>1386</v>
      </c>
      <c r="C11" s="13" t="s">
        <v>197</v>
      </c>
      <c r="D11" s="255">
        <v>0.4826388888888889</v>
      </c>
      <c r="E11" s="23" t="s">
        <v>99</v>
      </c>
      <c r="F11" s="37">
        <v>0.13</v>
      </c>
      <c r="G11" s="38">
        <v>7.7</v>
      </c>
      <c r="H11" s="38">
        <v>10.9</v>
      </c>
      <c r="K11" s="35" t="s">
        <v>217</v>
      </c>
      <c r="L11" s="35" t="s">
        <v>399</v>
      </c>
      <c r="M11" s="35" t="s">
        <v>134</v>
      </c>
      <c r="O11" s="38" t="s">
        <v>218</v>
      </c>
      <c r="Y11" s="35">
        <v>7.9</v>
      </c>
      <c r="Z11" s="35">
        <v>0.4</v>
      </c>
      <c r="AA11" s="38">
        <v>1.6</v>
      </c>
      <c r="AB11" s="78">
        <v>2</v>
      </c>
      <c r="AC11" s="38">
        <v>11.7</v>
      </c>
      <c r="AD11" s="40">
        <v>140</v>
      </c>
      <c r="AG11" s="37" t="s">
        <v>566</v>
      </c>
      <c r="AS11" s="38">
        <v>2.7</v>
      </c>
      <c r="AT11" s="35" t="s">
        <v>442</v>
      </c>
      <c r="AU11" s="35" t="s">
        <v>632</v>
      </c>
      <c r="AV11" s="35">
        <v>2.5</v>
      </c>
      <c r="AX11" s="35">
        <v>3.9E-2</v>
      </c>
      <c r="AY11" s="35">
        <v>2.5000000000000001E-2</v>
      </c>
      <c r="BC11" s="35" t="s">
        <v>443</v>
      </c>
    </row>
    <row r="12" spans="1:85">
      <c r="A12" s="35" t="s">
        <v>1380</v>
      </c>
      <c r="B12" s="13" t="s">
        <v>1389</v>
      </c>
      <c r="C12" s="13" t="s">
        <v>1382</v>
      </c>
      <c r="D12" s="255">
        <v>0.4861111111111111</v>
      </c>
      <c r="E12" s="23" t="s">
        <v>104</v>
      </c>
      <c r="F12" s="37">
        <v>0.08</v>
      </c>
      <c r="G12" s="38">
        <v>29.5</v>
      </c>
      <c r="H12" s="38">
        <v>24.8</v>
      </c>
      <c r="K12" s="35" t="s">
        <v>217</v>
      </c>
      <c r="L12" s="35" t="s">
        <v>1390</v>
      </c>
      <c r="M12" s="35">
        <v>96</v>
      </c>
      <c r="O12" s="38" t="s">
        <v>218</v>
      </c>
      <c r="Y12" s="52">
        <v>9</v>
      </c>
      <c r="Z12" s="35">
        <v>1.9</v>
      </c>
      <c r="AA12" s="38">
        <v>2.4</v>
      </c>
      <c r="AB12" s="78">
        <v>6</v>
      </c>
      <c r="AC12" s="38">
        <v>14.6</v>
      </c>
      <c r="AD12" s="40">
        <v>4900</v>
      </c>
      <c r="AS12" s="38">
        <v>2.5</v>
      </c>
      <c r="AT12" s="35" t="s">
        <v>442</v>
      </c>
      <c r="AU12" s="35" t="s">
        <v>632</v>
      </c>
      <c r="AV12" s="35">
        <v>2.2000000000000002</v>
      </c>
      <c r="AX12" s="35">
        <v>2.3E-2</v>
      </c>
      <c r="AY12" s="35" t="s">
        <v>107</v>
      </c>
    </row>
    <row r="13" spans="1:85">
      <c r="A13" s="35" t="s">
        <v>1380</v>
      </c>
      <c r="B13" s="13" t="s">
        <v>1389</v>
      </c>
      <c r="C13" s="13" t="s">
        <v>1384</v>
      </c>
      <c r="D13" s="255">
        <v>0.49305555555555558</v>
      </c>
      <c r="E13" s="23" t="s">
        <v>99</v>
      </c>
      <c r="F13" s="37">
        <v>0.26</v>
      </c>
      <c r="G13" s="38">
        <v>31</v>
      </c>
      <c r="H13" s="38">
        <v>25.5</v>
      </c>
      <c r="K13" s="35" t="s">
        <v>217</v>
      </c>
      <c r="L13" s="35" t="s">
        <v>399</v>
      </c>
      <c r="M13" s="35" t="s">
        <v>134</v>
      </c>
      <c r="O13" s="38" t="s">
        <v>218</v>
      </c>
      <c r="Y13" s="35">
        <v>7.8</v>
      </c>
      <c r="Z13" s="35">
        <v>1.1000000000000001</v>
      </c>
      <c r="AA13" s="38">
        <v>1.5</v>
      </c>
      <c r="AB13" s="78">
        <v>2</v>
      </c>
      <c r="AC13" s="38">
        <v>10.8</v>
      </c>
      <c r="AD13" s="40">
        <v>22000</v>
      </c>
      <c r="AG13" s="37" t="s">
        <v>566</v>
      </c>
      <c r="AS13" s="38">
        <v>1</v>
      </c>
      <c r="AT13" s="35" t="s">
        <v>442</v>
      </c>
      <c r="AU13" s="35" t="s">
        <v>632</v>
      </c>
      <c r="AV13" s="52">
        <v>1</v>
      </c>
      <c r="AX13" s="158">
        <v>0.01</v>
      </c>
      <c r="AY13" s="35" t="s">
        <v>107</v>
      </c>
    </row>
    <row r="14" spans="1:85">
      <c r="A14" s="35" t="s">
        <v>1380</v>
      </c>
      <c r="B14" s="13" t="s">
        <v>1389</v>
      </c>
      <c r="C14" s="13" t="s">
        <v>197</v>
      </c>
      <c r="D14" s="255">
        <v>0.46527777777777773</v>
      </c>
      <c r="E14" s="23" t="s">
        <v>99</v>
      </c>
      <c r="F14" s="37">
        <v>0.18</v>
      </c>
      <c r="G14" s="38">
        <v>8.9</v>
      </c>
      <c r="H14" s="38">
        <v>10.6</v>
      </c>
      <c r="K14" s="35" t="s">
        <v>217</v>
      </c>
      <c r="L14" s="35" t="s">
        <v>399</v>
      </c>
      <c r="M14" s="35" t="s">
        <v>134</v>
      </c>
      <c r="O14" s="38" t="s">
        <v>218</v>
      </c>
      <c r="Y14" s="52">
        <v>8</v>
      </c>
      <c r="Z14" s="35">
        <v>0.5</v>
      </c>
      <c r="AA14" s="38">
        <v>1.4</v>
      </c>
      <c r="AB14" s="39" t="s">
        <v>411</v>
      </c>
      <c r="AC14" s="38">
        <v>12.1</v>
      </c>
      <c r="AD14" s="40">
        <v>130</v>
      </c>
      <c r="AG14" s="37" t="s">
        <v>566</v>
      </c>
      <c r="AS14" s="38">
        <v>2.9</v>
      </c>
      <c r="AT14" s="35" t="s">
        <v>442</v>
      </c>
      <c r="AU14" s="35" t="s">
        <v>632</v>
      </c>
      <c r="AV14" s="35">
        <v>2.6</v>
      </c>
      <c r="AX14" s="35">
        <v>3.2000000000000001E-2</v>
      </c>
      <c r="AY14" s="35">
        <v>1.4E-2</v>
      </c>
      <c r="BC14" s="35" t="s">
        <v>443</v>
      </c>
    </row>
    <row r="15" spans="1:85">
      <c r="A15" s="35" t="s">
        <v>1380</v>
      </c>
      <c r="B15" s="13" t="s">
        <v>1391</v>
      </c>
      <c r="C15" s="13" t="s">
        <v>1382</v>
      </c>
      <c r="D15" s="255">
        <v>0.55208333333333337</v>
      </c>
      <c r="E15" s="23" t="s">
        <v>104</v>
      </c>
      <c r="F15" s="37">
        <v>0.51</v>
      </c>
      <c r="G15" s="38">
        <v>27.4</v>
      </c>
      <c r="H15" s="38">
        <v>25.8</v>
      </c>
      <c r="K15" s="35" t="s">
        <v>1392</v>
      </c>
      <c r="L15" s="35" t="s">
        <v>1390</v>
      </c>
      <c r="M15" s="35">
        <v>60</v>
      </c>
      <c r="O15" s="38" t="s">
        <v>218</v>
      </c>
      <c r="Y15" s="35">
        <v>8.9</v>
      </c>
      <c r="Z15" s="35">
        <v>1.5</v>
      </c>
      <c r="AA15" s="38">
        <v>2.9</v>
      </c>
      <c r="AB15" s="78">
        <v>5</v>
      </c>
      <c r="AC15" s="38">
        <v>10.5</v>
      </c>
      <c r="AD15" s="40">
        <v>1700</v>
      </c>
      <c r="AS15" s="38">
        <v>2.5</v>
      </c>
      <c r="AT15" s="35" t="s">
        <v>442</v>
      </c>
      <c r="AU15" s="35" t="s">
        <v>632</v>
      </c>
      <c r="AV15" s="35">
        <v>2.2000000000000002</v>
      </c>
      <c r="AX15" s="35">
        <v>9.6000000000000002E-2</v>
      </c>
      <c r="AY15" s="35">
        <v>6.4000000000000001E-2</v>
      </c>
    </row>
    <row r="16" spans="1:85">
      <c r="A16" s="35" t="s">
        <v>1380</v>
      </c>
      <c r="B16" s="13" t="s">
        <v>1391</v>
      </c>
      <c r="C16" s="13" t="s">
        <v>1384</v>
      </c>
      <c r="D16" s="255">
        <v>0.56597222222222221</v>
      </c>
      <c r="E16" s="23" t="s">
        <v>99</v>
      </c>
      <c r="F16" s="37">
        <v>0.39</v>
      </c>
      <c r="G16" s="38">
        <v>31.6</v>
      </c>
      <c r="H16" s="38">
        <v>26.8</v>
      </c>
      <c r="K16" s="35" t="s">
        <v>217</v>
      </c>
      <c r="L16" s="35" t="s">
        <v>399</v>
      </c>
      <c r="M16" s="35" t="s">
        <v>134</v>
      </c>
      <c r="O16" s="38" t="s">
        <v>218</v>
      </c>
      <c r="P16" s="38" t="s">
        <v>584</v>
      </c>
      <c r="Q16" s="38" t="s">
        <v>106</v>
      </c>
      <c r="R16" s="35" t="s">
        <v>107</v>
      </c>
      <c r="S16" s="38" t="s">
        <v>114</v>
      </c>
      <c r="T16" s="35" t="s">
        <v>107</v>
      </c>
      <c r="U16" s="35" t="s">
        <v>110</v>
      </c>
      <c r="X16" s="35" t="s">
        <v>110</v>
      </c>
      <c r="Y16" s="35">
        <v>8.1999999999999993</v>
      </c>
      <c r="Z16" s="35">
        <v>1.1000000000000001</v>
      </c>
      <c r="AA16" s="38">
        <v>1.5</v>
      </c>
      <c r="AB16" s="78">
        <v>1</v>
      </c>
      <c r="AC16" s="38">
        <v>9.6</v>
      </c>
      <c r="AD16" s="40">
        <v>4900</v>
      </c>
      <c r="AG16" s="37" t="s">
        <v>566</v>
      </c>
      <c r="AH16" s="35" t="s">
        <v>109</v>
      </c>
      <c r="AI16" s="35">
        <v>1E-3</v>
      </c>
      <c r="AJ16" s="35" t="s">
        <v>114</v>
      </c>
      <c r="AK16" s="35" t="s">
        <v>109</v>
      </c>
      <c r="AL16" s="39" t="s">
        <v>114</v>
      </c>
      <c r="AM16" s="35" t="s">
        <v>101</v>
      </c>
      <c r="AN16" s="35" t="s">
        <v>107</v>
      </c>
      <c r="AO16" s="35" t="s">
        <v>208</v>
      </c>
      <c r="AS16" s="38">
        <v>1</v>
      </c>
      <c r="AT16" s="35" t="s">
        <v>442</v>
      </c>
      <c r="AU16" s="35" t="s">
        <v>632</v>
      </c>
      <c r="AV16" s="52">
        <v>1</v>
      </c>
      <c r="AW16" s="35" t="s">
        <v>107</v>
      </c>
      <c r="AX16" s="35">
        <v>3.4000000000000002E-2</v>
      </c>
      <c r="AY16" s="35">
        <v>1.9E-2</v>
      </c>
      <c r="BL16" s="35" t="s">
        <v>292</v>
      </c>
      <c r="BM16" s="35" t="s">
        <v>114</v>
      </c>
      <c r="BN16" s="35" t="s">
        <v>103</v>
      </c>
      <c r="BP16" s="35" t="s">
        <v>103</v>
      </c>
      <c r="BQ16" s="35" t="s">
        <v>103</v>
      </c>
      <c r="BR16" s="35" t="s">
        <v>103</v>
      </c>
      <c r="BS16" s="35" t="s">
        <v>103</v>
      </c>
      <c r="BT16" s="35" t="s">
        <v>103</v>
      </c>
      <c r="BU16" s="35" t="s">
        <v>103</v>
      </c>
      <c r="BV16" s="35" t="s">
        <v>103</v>
      </c>
      <c r="BW16" s="35" t="s">
        <v>103</v>
      </c>
      <c r="BX16" s="35" t="s">
        <v>103</v>
      </c>
      <c r="BY16" s="35" t="s">
        <v>291</v>
      </c>
      <c r="BZ16" s="35" t="s">
        <v>106</v>
      </c>
      <c r="CA16" s="35" t="s">
        <v>292</v>
      </c>
      <c r="CB16" s="35" t="s">
        <v>293</v>
      </c>
    </row>
    <row r="17" spans="1:80">
      <c r="A17" s="35" t="s">
        <v>1380</v>
      </c>
      <c r="B17" s="13" t="s">
        <v>1391</v>
      </c>
      <c r="C17" s="13" t="s">
        <v>197</v>
      </c>
      <c r="D17" s="255">
        <v>0.52083333333333337</v>
      </c>
      <c r="E17" s="23" t="s">
        <v>99</v>
      </c>
      <c r="F17" s="37">
        <v>0.23</v>
      </c>
      <c r="G17" s="38">
        <v>5</v>
      </c>
      <c r="H17" s="38">
        <v>10.8</v>
      </c>
      <c r="K17" s="35" t="s">
        <v>1387</v>
      </c>
      <c r="L17" s="35" t="s">
        <v>1393</v>
      </c>
      <c r="M17" s="35">
        <v>24</v>
      </c>
      <c r="O17" s="38" t="s">
        <v>218</v>
      </c>
      <c r="Y17" s="52">
        <v>8</v>
      </c>
      <c r="Z17" s="52">
        <v>1</v>
      </c>
      <c r="AA17" s="38">
        <v>3.3</v>
      </c>
      <c r="AB17" s="78">
        <v>16</v>
      </c>
      <c r="AC17" s="38">
        <v>11.6</v>
      </c>
      <c r="AD17" s="40">
        <v>490</v>
      </c>
      <c r="AG17" s="37" t="s">
        <v>566</v>
      </c>
      <c r="AS17" s="38">
        <v>3.1</v>
      </c>
      <c r="AT17" s="35" t="s">
        <v>442</v>
      </c>
      <c r="AU17" s="35" t="s">
        <v>632</v>
      </c>
      <c r="AV17" s="35">
        <v>2.6</v>
      </c>
      <c r="AX17" s="35">
        <v>0.11</v>
      </c>
      <c r="AY17" s="35">
        <v>6.8000000000000005E-2</v>
      </c>
      <c r="BC17" s="35" t="s">
        <v>443</v>
      </c>
    </row>
    <row r="18" spans="1:80">
      <c r="A18" s="35" t="s">
        <v>1380</v>
      </c>
      <c r="B18" s="13" t="s">
        <v>1394</v>
      </c>
      <c r="C18" s="13" t="s">
        <v>1382</v>
      </c>
      <c r="D18" s="255">
        <v>0.40972222222222227</v>
      </c>
      <c r="E18" s="23" t="s">
        <v>104</v>
      </c>
      <c r="F18" s="37">
        <v>0.55000000000000004</v>
      </c>
      <c r="G18" s="38">
        <v>24.6</v>
      </c>
      <c r="H18" s="38">
        <v>17.899999999999999</v>
      </c>
      <c r="K18" s="35" t="s">
        <v>1387</v>
      </c>
      <c r="L18" s="35" t="s">
        <v>399</v>
      </c>
      <c r="M18" s="35" t="s">
        <v>134</v>
      </c>
      <c r="O18" s="38" t="s">
        <v>218</v>
      </c>
      <c r="Y18" s="35">
        <v>7.8</v>
      </c>
      <c r="Z18" s="52">
        <v>2</v>
      </c>
      <c r="AA18" s="38">
        <v>3.7</v>
      </c>
      <c r="AB18" s="78">
        <v>5</v>
      </c>
      <c r="AC18" s="38">
        <v>9.3000000000000007</v>
      </c>
      <c r="AD18" s="40">
        <v>1700</v>
      </c>
      <c r="AS18" s="38">
        <v>1.7</v>
      </c>
      <c r="AT18" s="35">
        <v>0.13</v>
      </c>
      <c r="AU18" s="113">
        <v>0.1</v>
      </c>
      <c r="AV18" s="35">
        <v>1.1000000000000001</v>
      </c>
      <c r="AX18" s="35">
        <v>0.27</v>
      </c>
      <c r="AY18" s="35">
        <v>0.19</v>
      </c>
    </row>
    <row r="19" spans="1:80">
      <c r="A19" s="35" t="s">
        <v>1380</v>
      </c>
      <c r="B19" s="13" t="s">
        <v>1394</v>
      </c>
      <c r="C19" s="13" t="s">
        <v>1384</v>
      </c>
      <c r="D19" s="255">
        <v>0.41319444444444442</v>
      </c>
      <c r="E19" s="23" t="s">
        <v>99</v>
      </c>
      <c r="F19" s="38">
        <v>1.8</v>
      </c>
      <c r="G19" s="38">
        <v>26.8</v>
      </c>
      <c r="H19" s="38">
        <v>20</v>
      </c>
      <c r="K19" s="35" t="s">
        <v>217</v>
      </c>
      <c r="L19" s="35" t="s">
        <v>399</v>
      </c>
      <c r="M19" s="35" t="s">
        <v>134</v>
      </c>
      <c r="O19" s="38" t="s">
        <v>218</v>
      </c>
      <c r="P19" s="38" t="s">
        <v>584</v>
      </c>
      <c r="Q19" s="38" t="s">
        <v>106</v>
      </c>
      <c r="R19" s="35" t="s">
        <v>107</v>
      </c>
      <c r="S19" s="38" t="s">
        <v>114</v>
      </c>
      <c r="T19" s="35" t="s">
        <v>107</v>
      </c>
      <c r="U19" s="35" t="s">
        <v>110</v>
      </c>
      <c r="X19" s="35" t="s">
        <v>110</v>
      </c>
      <c r="Y19" s="35">
        <v>8.1</v>
      </c>
      <c r="Z19" s="35">
        <v>0.8</v>
      </c>
      <c r="AA19" s="38">
        <v>1.4</v>
      </c>
      <c r="AB19" s="78">
        <v>2</v>
      </c>
      <c r="AC19" s="38">
        <v>9.3000000000000007</v>
      </c>
      <c r="AD19" s="40">
        <v>7900</v>
      </c>
      <c r="AG19" s="37" t="s">
        <v>566</v>
      </c>
      <c r="AH19" s="35" t="s">
        <v>109</v>
      </c>
      <c r="AI19" s="35">
        <v>1E-3</v>
      </c>
      <c r="AJ19" s="35" t="s">
        <v>114</v>
      </c>
      <c r="AK19" s="35" t="s">
        <v>109</v>
      </c>
      <c r="AL19" s="39" t="s">
        <v>114</v>
      </c>
      <c r="AM19" s="35" t="s">
        <v>101</v>
      </c>
      <c r="AN19" s="35" t="s">
        <v>107</v>
      </c>
      <c r="AO19" s="35" t="s">
        <v>208</v>
      </c>
      <c r="AS19" s="38">
        <v>1.2</v>
      </c>
      <c r="AT19" s="35" t="s">
        <v>442</v>
      </c>
      <c r="AU19" s="35" t="s">
        <v>632</v>
      </c>
      <c r="AV19" s="35">
        <v>1.2</v>
      </c>
      <c r="AW19" s="35" t="s">
        <v>107</v>
      </c>
      <c r="AX19" s="35">
        <v>0.12</v>
      </c>
      <c r="AY19" s="35">
        <v>0.11</v>
      </c>
      <c r="BC19" s="35" t="s">
        <v>443</v>
      </c>
      <c r="BL19" s="35" t="s">
        <v>292</v>
      </c>
      <c r="BM19" s="35">
        <v>0.02</v>
      </c>
      <c r="BN19" s="35" t="s">
        <v>103</v>
      </c>
      <c r="BP19" s="35" t="s">
        <v>103</v>
      </c>
      <c r="BQ19" s="35" t="s">
        <v>103</v>
      </c>
      <c r="BR19" s="35" t="s">
        <v>103</v>
      </c>
      <c r="BS19" s="35" t="s">
        <v>103</v>
      </c>
      <c r="BT19" s="35" t="s">
        <v>103</v>
      </c>
      <c r="BU19" s="35" t="s">
        <v>103</v>
      </c>
      <c r="BV19" s="35" t="s">
        <v>103</v>
      </c>
      <c r="BW19" s="35" t="s">
        <v>103</v>
      </c>
      <c r="BX19" s="35" t="s">
        <v>103</v>
      </c>
      <c r="BY19" s="35" t="s">
        <v>291</v>
      </c>
      <c r="BZ19" s="35" t="s">
        <v>106</v>
      </c>
      <c r="CA19" s="35" t="s">
        <v>292</v>
      </c>
      <c r="CB19" s="35" t="s">
        <v>293</v>
      </c>
    </row>
    <row r="20" spans="1:80">
      <c r="A20" s="35" t="s">
        <v>1380</v>
      </c>
      <c r="B20" s="13" t="s">
        <v>1394</v>
      </c>
      <c r="C20" s="13" t="s">
        <v>197</v>
      </c>
      <c r="D20" s="255">
        <v>0.40625</v>
      </c>
      <c r="E20" s="23" t="s">
        <v>99</v>
      </c>
      <c r="F20" s="37">
        <v>0.46</v>
      </c>
      <c r="G20" s="38">
        <v>5.5</v>
      </c>
      <c r="H20" s="38">
        <v>5.2</v>
      </c>
      <c r="K20" s="35" t="s">
        <v>1387</v>
      </c>
      <c r="L20" s="35" t="s">
        <v>399</v>
      </c>
      <c r="M20" s="35">
        <v>50</v>
      </c>
      <c r="O20" s="38" t="s">
        <v>218</v>
      </c>
      <c r="Y20" s="35">
        <v>7.9</v>
      </c>
      <c r="Z20" s="52">
        <v>1</v>
      </c>
      <c r="AA20" s="38">
        <v>2.7</v>
      </c>
      <c r="AB20" s="78">
        <v>4</v>
      </c>
      <c r="AC20" s="38">
        <v>12.6</v>
      </c>
      <c r="AD20" s="40">
        <v>170</v>
      </c>
      <c r="AG20" s="37" t="s">
        <v>566</v>
      </c>
      <c r="AS20" s="38">
        <v>1.4</v>
      </c>
      <c r="AT20" s="35" t="s">
        <v>442</v>
      </c>
      <c r="AU20" s="35" t="s">
        <v>632</v>
      </c>
      <c r="AV20" s="35">
        <v>1.2</v>
      </c>
      <c r="AX20" s="113">
        <v>0.2</v>
      </c>
      <c r="AY20" s="35">
        <v>0.13</v>
      </c>
      <c r="BC20" s="35" t="s">
        <v>443</v>
      </c>
    </row>
    <row r="21" spans="1:80">
      <c r="A21" s="35" t="s">
        <v>1380</v>
      </c>
      <c r="B21" s="13" t="s">
        <v>1395</v>
      </c>
      <c r="C21" s="13" t="s">
        <v>1382</v>
      </c>
      <c r="D21" s="255">
        <v>0.3840277777777778</v>
      </c>
      <c r="E21" s="23" t="s">
        <v>104</v>
      </c>
      <c r="F21" s="37">
        <v>0.16</v>
      </c>
      <c r="G21" s="38">
        <v>25.8</v>
      </c>
      <c r="H21" s="38">
        <v>19.2</v>
      </c>
      <c r="K21" s="35" t="s">
        <v>217</v>
      </c>
      <c r="L21" s="35" t="s">
        <v>399</v>
      </c>
      <c r="M21" s="35" t="s">
        <v>134</v>
      </c>
      <c r="O21" s="38" t="s">
        <v>218</v>
      </c>
      <c r="Y21" s="35">
        <v>7.8</v>
      </c>
      <c r="Z21" s="35">
        <v>1.8</v>
      </c>
      <c r="AA21" s="38">
        <v>3.6</v>
      </c>
      <c r="AB21" s="78">
        <v>3</v>
      </c>
      <c r="AC21" s="38">
        <v>9</v>
      </c>
      <c r="AD21" s="40">
        <v>3300</v>
      </c>
      <c r="AS21" s="38">
        <v>2.1</v>
      </c>
      <c r="AT21" s="113">
        <v>0.2</v>
      </c>
      <c r="AU21" s="35">
        <v>0.17</v>
      </c>
      <c r="AV21" s="35">
        <v>1.4</v>
      </c>
      <c r="AX21" s="35">
        <v>0.38</v>
      </c>
      <c r="AY21" s="35">
        <v>0.32</v>
      </c>
    </row>
    <row r="22" spans="1:80">
      <c r="A22" s="35" t="s">
        <v>1380</v>
      </c>
      <c r="B22" s="13" t="s">
        <v>1395</v>
      </c>
      <c r="C22" s="13" t="s">
        <v>1384</v>
      </c>
      <c r="D22" s="255">
        <v>0.38541666666666669</v>
      </c>
      <c r="E22" s="23" t="s">
        <v>99</v>
      </c>
      <c r="F22" s="37">
        <v>0.39</v>
      </c>
      <c r="G22" s="38">
        <v>29</v>
      </c>
      <c r="H22" s="38">
        <v>20.5</v>
      </c>
      <c r="K22" s="35" t="s">
        <v>217</v>
      </c>
      <c r="L22" s="35" t="s">
        <v>399</v>
      </c>
      <c r="M22" s="35" t="s">
        <v>134</v>
      </c>
      <c r="O22" s="38" t="s">
        <v>218</v>
      </c>
      <c r="Y22" s="52">
        <v>8</v>
      </c>
      <c r="Z22" s="35">
        <v>0.9</v>
      </c>
      <c r="AA22" s="38">
        <v>1.2</v>
      </c>
      <c r="AB22" s="78">
        <v>3</v>
      </c>
      <c r="AC22" s="38">
        <v>9.8000000000000007</v>
      </c>
      <c r="AD22" s="40">
        <v>35000</v>
      </c>
      <c r="AG22" s="37" t="s">
        <v>566</v>
      </c>
      <c r="AS22" s="38">
        <v>1.6</v>
      </c>
      <c r="AT22" s="35" t="s">
        <v>442</v>
      </c>
      <c r="AU22" s="35" t="s">
        <v>632</v>
      </c>
      <c r="AV22" s="35">
        <v>1.5</v>
      </c>
      <c r="AX22" s="35">
        <v>0.16</v>
      </c>
      <c r="AY22" s="35">
        <v>0.15</v>
      </c>
    </row>
    <row r="23" spans="1:80">
      <c r="A23" s="35" t="s">
        <v>1380</v>
      </c>
      <c r="B23" s="13" t="s">
        <v>1395</v>
      </c>
      <c r="C23" s="13" t="s">
        <v>197</v>
      </c>
      <c r="D23" s="255">
        <v>0.38541666666666669</v>
      </c>
      <c r="E23" s="23" t="s">
        <v>99</v>
      </c>
      <c r="F23" s="37">
        <v>0.49</v>
      </c>
      <c r="G23" s="38">
        <v>6.9</v>
      </c>
      <c r="H23" s="38">
        <v>5.5</v>
      </c>
      <c r="K23" s="35" t="s">
        <v>1387</v>
      </c>
      <c r="L23" s="35" t="s">
        <v>1393</v>
      </c>
      <c r="M23" s="35">
        <v>15</v>
      </c>
      <c r="O23" s="38" t="s">
        <v>1396</v>
      </c>
      <c r="Y23" s="35">
        <v>7.8</v>
      </c>
      <c r="Z23" s="52">
        <v>5</v>
      </c>
      <c r="AA23" s="38">
        <v>7.8</v>
      </c>
      <c r="AB23" s="78">
        <v>21</v>
      </c>
      <c r="AC23" s="38">
        <v>12.9</v>
      </c>
      <c r="AD23" s="40">
        <v>1700</v>
      </c>
      <c r="AG23" s="37" t="s">
        <v>566</v>
      </c>
      <c r="AS23" s="38">
        <v>2.8</v>
      </c>
      <c r="AT23" s="113">
        <v>0.1</v>
      </c>
      <c r="AU23" s="113">
        <v>0.1</v>
      </c>
      <c r="AV23" s="35">
        <v>1.4</v>
      </c>
      <c r="AX23" s="35">
        <v>0.71</v>
      </c>
      <c r="AY23" s="35">
        <v>0.45</v>
      </c>
      <c r="BC23" s="35">
        <v>0.03</v>
      </c>
    </row>
    <row r="24" spans="1:80">
      <c r="A24" s="35" t="s">
        <v>1380</v>
      </c>
      <c r="B24" s="13" t="s">
        <v>1397</v>
      </c>
      <c r="C24" s="13" t="s">
        <v>1382</v>
      </c>
      <c r="D24" s="255">
        <v>0.52083333333333337</v>
      </c>
      <c r="E24" s="23" t="s">
        <v>104</v>
      </c>
      <c r="F24" s="37">
        <v>0.24</v>
      </c>
      <c r="G24" s="38">
        <v>27.2</v>
      </c>
      <c r="H24" s="38">
        <v>22.5</v>
      </c>
      <c r="K24" s="35" t="s">
        <v>217</v>
      </c>
      <c r="L24" s="35" t="s">
        <v>1398</v>
      </c>
      <c r="M24" s="35" t="s">
        <v>134</v>
      </c>
      <c r="O24" s="38" t="s">
        <v>218</v>
      </c>
      <c r="Y24" s="35">
        <v>7.3</v>
      </c>
      <c r="Z24" s="35">
        <v>0.8</v>
      </c>
      <c r="AA24" s="38">
        <v>1.8</v>
      </c>
      <c r="AB24" s="78">
        <v>1</v>
      </c>
      <c r="AC24" s="38">
        <v>7.5</v>
      </c>
      <c r="AD24" s="40">
        <v>700</v>
      </c>
      <c r="AS24" s="38">
        <v>2</v>
      </c>
      <c r="AT24" s="35" t="s">
        <v>442</v>
      </c>
      <c r="AU24" s="35" t="s">
        <v>632</v>
      </c>
      <c r="AV24" s="35">
        <v>1.8</v>
      </c>
      <c r="AX24" s="113">
        <v>0.1</v>
      </c>
      <c r="AY24" s="35">
        <v>8.6999999999999994E-2</v>
      </c>
    </row>
    <row r="25" spans="1:80">
      <c r="A25" s="35" t="s">
        <v>1380</v>
      </c>
      <c r="B25" s="13" t="s">
        <v>1397</v>
      </c>
      <c r="C25" s="13" t="s">
        <v>1384</v>
      </c>
      <c r="D25" s="255">
        <v>0.58680555555555558</v>
      </c>
      <c r="E25" s="23" t="s">
        <v>99</v>
      </c>
      <c r="F25" s="37">
        <v>0.51</v>
      </c>
      <c r="G25" s="38">
        <v>24.9</v>
      </c>
      <c r="H25" s="38">
        <v>30.3</v>
      </c>
      <c r="K25" s="35" t="s">
        <v>217</v>
      </c>
      <c r="L25" s="35" t="s">
        <v>399</v>
      </c>
      <c r="M25" s="35" t="s">
        <v>134</v>
      </c>
      <c r="O25" s="38" t="s">
        <v>218</v>
      </c>
      <c r="Y25" s="35">
        <v>7.5</v>
      </c>
      <c r="Z25" s="35">
        <v>0.9</v>
      </c>
      <c r="AA25" s="38">
        <v>1.5</v>
      </c>
      <c r="AB25" s="78">
        <v>1</v>
      </c>
      <c r="AC25" s="38">
        <v>8.8000000000000007</v>
      </c>
      <c r="AD25" s="40">
        <v>11000</v>
      </c>
      <c r="AG25" s="37" t="s">
        <v>566</v>
      </c>
      <c r="AS25" s="38">
        <v>1.3</v>
      </c>
      <c r="AT25" s="35" t="s">
        <v>442</v>
      </c>
      <c r="AU25" s="35" t="s">
        <v>632</v>
      </c>
      <c r="AV25" s="35">
        <v>1.2</v>
      </c>
      <c r="AX25" s="35">
        <v>0.12</v>
      </c>
      <c r="AY25" s="113">
        <v>0.1</v>
      </c>
    </row>
    <row r="26" spans="1:80">
      <c r="A26" s="35" t="s">
        <v>1380</v>
      </c>
      <c r="B26" s="13" t="s">
        <v>1397</v>
      </c>
      <c r="C26" s="13" t="s">
        <v>197</v>
      </c>
      <c r="D26" s="255">
        <v>0.5</v>
      </c>
      <c r="E26" s="23" t="s">
        <v>99</v>
      </c>
      <c r="F26" s="37">
        <v>0.3</v>
      </c>
      <c r="G26" s="38">
        <v>7</v>
      </c>
      <c r="H26" s="38">
        <v>9</v>
      </c>
      <c r="K26" s="35" t="s">
        <v>1047</v>
      </c>
      <c r="L26" s="35" t="s">
        <v>1399</v>
      </c>
      <c r="M26" s="35">
        <v>4</v>
      </c>
      <c r="O26" s="38" t="s">
        <v>218</v>
      </c>
      <c r="Y26" s="35">
        <v>7.4</v>
      </c>
      <c r="Z26" s="35">
        <v>3.6</v>
      </c>
      <c r="AA26" s="78">
        <v>13</v>
      </c>
      <c r="AB26" s="78">
        <v>100</v>
      </c>
      <c r="AC26" s="38">
        <v>10.6</v>
      </c>
      <c r="AD26" s="40">
        <v>1300</v>
      </c>
      <c r="AG26" s="37" t="s">
        <v>566</v>
      </c>
      <c r="AS26" s="38">
        <v>3.1</v>
      </c>
      <c r="AT26" s="35">
        <v>0.13</v>
      </c>
      <c r="AU26" s="35" t="s">
        <v>632</v>
      </c>
      <c r="AV26" s="35">
        <v>1.6</v>
      </c>
      <c r="AX26" s="35">
        <v>0.55000000000000004</v>
      </c>
      <c r="AY26" s="35">
        <v>0.28999999999999998</v>
      </c>
      <c r="BC26" s="35" t="s">
        <v>443</v>
      </c>
    </row>
    <row r="27" spans="1:80">
      <c r="A27" s="35" t="s">
        <v>1380</v>
      </c>
      <c r="B27" s="13" t="s">
        <v>1400</v>
      </c>
      <c r="C27" s="13" t="s">
        <v>1382</v>
      </c>
      <c r="D27" s="255">
        <v>0.48958333333333331</v>
      </c>
      <c r="E27" s="23" t="s">
        <v>104</v>
      </c>
      <c r="F27" s="37">
        <v>0.28000000000000003</v>
      </c>
      <c r="G27" s="38">
        <v>28.5</v>
      </c>
      <c r="H27" s="38">
        <v>22.1</v>
      </c>
      <c r="K27" s="35" t="s">
        <v>217</v>
      </c>
      <c r="L27" s="35" t="s">
        <v>399</v>
      </c>
      <c r="M27" s="35" t="s">
        <v>134</v>
      </c>
      <c r="O27" s="38" t="s">
        <v>218</v>
      </c>
      <c r="Y27" s="52">
        <v>8</v>
      </c>
      <c r="Z27" s="35">
        <v>1.7</v>
      </c>
      <c r="AA27" s="38">
        <v>2.6</v>
      </c>
      <c r="AB27" s="78">
        <v>3</v>
      </c>
      <c r="AC27" s="38">
        <v>9.1</v>
      </c>
      <c r="AD27" s="40">
        <v>7900</v>
      </c>
      <c r="AS27" s="38">
        <v>2.2999999999999998</v>
      </c>
      <c r="AT27" s="35" t="s">
        <v>442</v>
      </c>
      <c r="AU27" s="35" t="s">
        <v>632</v>
      </c>
      <c r="AV27" s="35">
        <v>2.1</v>
      </c>
      <c r="AX27" s="35">
        <v>0.15</v>
      </c>
      <c r="AY27" s="35">
        <v>0.13</v>
      </c>
    </row>
    <row r="28" spans="1:80">
      <c r="A28" s="35" t="s">
        <v>1380</v>
      </c>
      <c r="B28" s="13" t="s">
        <v>1400</v>
      </c>
      <c r="C28" s="13" t="s">
        <v>1384</v>
      </c>
      <c r="D28" s="255">
        <v>0.48958333333333331</v>
      </c>
      <c r="E28" s="23" t="s">
        <v>104</v>
      </c>
      <c r="F28" s="37">
        <v>0.26</v>
      </c>
      <c r="G28" s="38">
        <v>31.5</v>
      </c>
      <c r="H28" s="38">
        <v>24</v>
      </c>
      <c r="K28" s="35" t="s">
        <v>217</v>
      </c>
      <c r="L28" s="35" t="s">
        <v>399</v>
      </c>
      <c r="M28" s="35" t="s">
        <v>134</v>
      </c>
      <c r="O28" s="38" t="s">
        <v>218</v>
      </c>
      <c r="Y28" s="35">
        <v>8.1999999999999993</v>
      </c>
      <c r="Z28" s="35">
        <v>1.8</v>
      </c>
      <c r="AA28" s="38">
        <v>2.2999999999999998</v>
      </c>
      <c r="AB28" s="78">
        <v>1</v>
      </c>
      <c r="AC28" s="38">
        <v>9.1999999999999993</v>
      </c>
      <c r="AD28" s="40">
        <v>24000</v>
      </c>
      <c r="AG28" s="37" t="s">
        <v>566</v>
      </c>
      <c r="AM28" s="35" t="s">
        <v>101</v>
      </c>
      <c r="AS28" s="38">
        <v>1.8</v>
      </c>
      <c r="AT28" s="35" t="s">
        <v>442</v>
      </c>
      <c r="AU28" s="35" t="s">
        <v>632</v>
      </c>
      <c r="AV28" s="35">
        <v>1.7</v>
      </c>
      <c r="AX28" s="35">
        <v>0.11</v>
      </c>
      <c r="AY28" s="113">
        <v>0.1</v>
      </c>
      <c r="BC28" s="35" t="s">
        <v>443</v>
      </c>
      <c r="BM28" s="35">
        <v>0.03</v>
      </c>
      <c r="BY28" s="35" t="s">
        <v>291</v>
      </c>
      <c r="BZ28" s="35" t="s">
        <v>106</v>
      </c>
      <c r="CA28" s="35" t="s">
        <v>292</v>
      </c>
      <c r="CB28" s="35" t="s">
        <v>293</v>
      </c>
    </row>
    <row r="29" spans="1:80">
      <c r="A29" s="35" t="s">
        <v>1380</v>
      </c>
      <c r="B29" s="13" t="s">
        <v>1400</v>
      </c>
      <c r="C29" s="13" t="s">
        <v>197</v>
      </c>
      <c r="D29" s="255">
        <v>0.4513888888888889</v>
      </c>
      <c r="E29" s="23" t="s">
        <v>104</v>
      </c>
      <c r="F29" s="37">
        <v>0.3</v>
      </c>
      <c r="G29" s="38">
        <v>8.1999999999999993</v>
      </c>
      <c r="H29" s="38">
        <v>8</v>
      </c>
      <c r="K29" s="35" t="s">
        <v>217</v>
      </c>
      <c r="L29" s="35" t="s">
        <v>399</v>
      </c>
      <c r="M29" s="35" t="s">
        <v>134</v>
      </c>
      <c r="O29" s="38" t="s">
        <v>218</v>
      </c>
      <c r="Y29" s="35">
        <v>7.8</v>
      </c>
      <c r="Z29" s="35">
        <v>0.6</v>
      </c>
      <c r="AA29" s="38">
        <v>2</v>
      </c>
      <c r="AB29" s="39" t="s">
        <v>411</v>
      </c>
      <c r="AC29" s="38">
        <v>12.4</v>
      </c>
      <c r="AD29" s="40">
        <v>1700</v>
      </c>
      <c r="AG29" s="37" t="s">
        <v>566</v>
      </c>
      <c r="AS29" s="38">
        <v>1.6</v>
      </c>
      <c r="AT29" s="35">
        <v>0.06</v>
      </c>
      <c r="AU29" s="35" t="s">
        <v>632</v>
      </c>
      <c r="AV29" s="35">
        <v>1.4</v>
      </c>
      <c r="AX29" s="35">
        <v>0.12</v>
      </c>
      <c r="AY29" s="35">
        <v>0.11</v>
      </c>
      <c r="BC29" s="35" t="s">
        <v>443</v>
      </c>
    </row>
    <row r="30" spans="1:80">
      <c r="A30" s="35" t="s">
        <v>1380</v>
      </c>
      <c r="B30" s="13" t="s">
        <v>1401</v>
      </c>
      <c r="C30" s="13" t="s">
        <v>1382</v>
      </c>
      <c r="D30" s="255">
        <v>0.52430555555555558</v>
      </c>
      <c r="E30" s="23" t="s">
        <v>104</v>
      </c>
      <c r="F30" s="37" t="s">
        <v>109</v>
      </c>
      <c r="G30" s="38">
        <v>27</v>
      </c>
      <c r="H30" s="38">
        <v>29.5</v>
      </c>
      <c r="K30" s="35" t="s">
        <v>217</v>
      </c>
      <c r="L30" s="35" t="s">
        <v>399</v>
      </c>
      <c r="M30" s="35" t="s">
        <v>134</v>
      </c>
      <c r="O30" s="38" t="s">
        <v>1402</v>
      </c>
      <c r="Y30" s="35">
        <v>9.5</v>
      </c>
      <c r="Z30" s="52">
        <v>2</v>
      </c>
      <c r="AA30" s="38">
        <v>3.9</v>
      </c>
      <c r="AB30" s="78">
        <v>5</v>
      </c>
      <c r="AC30" s="38">
        <v>18.600000000000001</v>
      </c>
      <c r="AD30" s="40">
        <v>790</v>
      </c>
      <c r="AS30" s="38">
        <v>2</v>
      </c>
      <c r="AT30" s="35" t="s">
        <v>442</v>
      </c>
      <c r="AU30" s="35" t="s">
        <v>632</v>
      </c>
      <c r="AV30" s="35">
        <v>1.7</v>
      </c>
      <c r="AX30" s="35">
        <v>3.1E-2</v>
      </c>
      <c r="AY30" s="35">
        <v>6.0000000000000001E-3</v>
      </c>
    </row>
    <row r="31" spans="1:80">
      <c r="A31" s="35" t="s">
        <v>1380</v>
      </c>
      <c r="B31" s="13" t="s">
        <v>1401</v>
      </c>
      <c r="C31" s="13" t="s">
        <v>1384</v>
      </c>
      <c r="D31" s="255">
        <v>0.5625</v>
      </c>
      <c r="E31" s="23" t="s">
        <v>104</v>
      </c>
      <c r="F31" s="37">
        <v>7.0000000000000007E-2</v>
      </c>
      <c r="G31" s="38">
        <v>29</v>
      </c>
      <c r="H31" s="38">
        <v>27</v>
      </c>
      <c r="K31" s="35" t="s">
        <v>217</v>
      </c>
      <c r="L31" s="35" t="s">
        <v>399</v>
      </c>
      <c r="M31" s="35" t="s">
        <v>134</v>
      </c>
      <c r="O31" s="38" t="s">
        <v>218</v>
      </c>
      <c r="Y31" s="35">
        <v>7.9</v>
      </c>
      <c r="Z31" s="35">
        <v>1.3</v>
      </c>
      <c r="AA31" s="38">
        <v>1.9</v>
      </c>
      <c r="AB31" s="78">
        <v>2</v>
      </c>
      <c r="AC31" s="38">
        <v>11.1</v>
      </c>
      <c r="AD31" s="40">
        <v>7900</v>
      </c>
      <c r="AG31" s="37" t="s">
        <v>566</v>
      </c>
      <c r="AS31" s="37">
        <v>0.81</v>
      </c>
      <c r="AT31" s="35" t="s">
        <v>442</v>
      </c>
      <c r="AU31" s="35" t="s">
        <v>632</v>
      </c>
      <c r="AV31" s="35">
        <v>0.75</v>
      </c>
      <c r="AX31" s="35">
        <v>4.8000000000000001E-2</v>
      </c>
      <c r="AY31" s="35">
        <v>3.6999999999999998E-2</v>
      </c>
    </row>
    <row r="32" spans="1:80">
      <c r="A32" s="35" t="s">
        <v>1380</v>
      </c>
      <c r="B32" s="13" t="s">
        <v>1401</v>
      </c>
      <c r="C32" s="13" t="s">
        <v>197</v>
      </c>
      <c r="D32" s="255">
        <v>0.47916666666666669</v>
      </c>
      <c r="E32" s="23" t="s">
        <v>104</v>
      </c>
      <c r="F32" s="37">
        <v>0.4</v>
      </c>
      <c r="G32" s="38">
        <v>8.5</v>
      </c>
      <c r="H32" s="38">
        <v>7.8</v>
      </c>
      <c r="K32" s="35" t="s">
        <v>217</v>
      </c>
      <c r="L32" s="35" t="s">
        <v>399</v>
      </c>
      <c r="M32" s="35" t="s">
        <v>134</v>
      </c>
      <c r="O32" s="38" t="s">
        <v>218</v>
      </c>
      <c r="Y32" s="52">
        <v>8</v>
      </c>
      <c r="Z32" s="35">
        <v>0.5</v>
      </c>
      <c r="AA32" s="38">
        <v>1.7</v>
      </c>
      <c r="AB32" s="39" t="s">
        <v>411</v>
      </c>
      <c r="AC32" s="38">
        <v>12.6</v>
      </c>
      <c r="AD32" s="40">
        <v>490</v>
      </c>
      <c r="AG32" s="37" t="s">
        <v>566</v>
      </c>
      <c r="AS32" s="38">
        <v>1.8</v>
      </c>
      <c r="AT32" s="35">
        <v>0.06</v>
      </c>
      <c r="AU32" s="35" t="s">
        <v>632</v>
      </c>
      <c r="AV32" s="35">
        <v>1.6</v>
      </c>
      <c r="AX32" s="35">
        <v>5.7000000000000002E-2</v>
      </c>
      <c r="AY32" s="35">
        <v>4.5999999999999999E-2</v>
      </c>
      <c r="BC32" s="35" t="s">
        <v>443</v>
      </c>
    </row>
    <row r="33" spans="1:80">
      <c r="A33" s="35" t="s">
        <v>1380</v>
      </c>
      <c r="B33" s="13" t="s">
        <v>1403</v>
      </c>
      <c r="C33" s="13" t="s">
        <v>1382</v>
      </c>
      <c r="D33" s="255">
        <v>0.41666666666666669</v>
      </c>
      <c r="E33" s="23" t="s">
        <v>104</v>
      </c>
      <c r="F33" s="37">
        <v>0.32</v>
      </c>
      <c r="G33" s="38">
        <v>25.5</v>
      </c>
      <c r="H33" s="38">
        <v>21.3</v>
      </c>
      <c r="K33" s="35" t="s">
        <v>217</v>
      </c>
      <c r="L33" s="35" t="s">
        <v>399</v>
      </c>
      <c r="M33" s="35" t="s">
        <v>134</v>
      </c>
      <c r="O33" s="38" t="s">
        <v>218</v>
      </c>
      <c r="Y33" s="35">
        <v>8.4</v>
      </c>
      <c r="Z33" s="35">
        <v>1.3</v>
      </c>
      <c r="AA33" s="38">
        <v>3</v>
      </c>
      <c r="AB33" s="78">
        <v>5</v>
      </c>
      <c r="AC33" s="38">
        <v>11.5</v>
      </c>
      <c r="AD33" s="40">
        <v>4900</v>
      </c>
      <c r="AS33" s="38">
        <v>1.3</v>
      </c>
      <c r="AT33" s="35" t="s">
        <v>442</v>
      </c>
      <c r="AU33" s="35" t="s">
        <v>632</v>
      </c>
      <c r="AV33" s="35">
        <v>1.1000000000000001</v>
      </c>
      <c r="AX33" s="35">
        <v>5.6000000000000001E-2</v>
      </c>
      <c r="AY33" s="35">
        <v>3.6999999999999998E-2</v>
      </c>
    </row>
    <row r="34" spans="1:80">
      <c r="A34" s="35" t="s">
        <v>1380</v>
      </c>
      <c r="B34" s="13" t="s">
        <v>1403</v>
      </c>
      <c r="C34" s="13" t="s">
        <v>1384</v>
      </c>
      <c r="D34" s="255">
        <v>0.4513888888888889</v>
      </c>
      <c r="E34" s="23" t="s">
        <v>104</v>
      </c>
      <c r="F34" s="37">
        <v>0.41</v>
      </c>
      <c r="G34" s="38">
        <v>28.5</v>
      </c>
      <c r="H34" s="38">
        <v>26</v>
      </c>
      <c r="K34" s="35" t="s">
        <v>217</v>
      </c>
      <c r="L34" s="35" t="s">
        <v>399</v>
      </c>
      <c r="M34" s="35" t="s">
        <v>134</v>
      </c>
      <c r="O34" s="38" t="s">
        <v>218</v>
      </c>
      <c r="Y34" s="35">
        <v>7.9</v>
      </c>
      <c r="Z34" s="52">
        <v>1</v>
      </c>
      <c r="AA34" s="38">
        <v>2.2999999999999998</v>
      </c>
      <c r="AB34" s="78">
        <v>3</v>
      </c>
      <c r="AC34" s="38">
        <v>10</v>
      </c>
      <c r="AD34" s="40">
        <v>2700</v>
      </c>
      <c r="AG34" s="37" t="s">
        <v>566</v>
      </c>
      <c r="AS34" s="37">
        <v>0.66</v>
      </c>
      <c r="AT34" s="35" t="s">
        <v>442</v>
      </c>
      <c r="AU34" s="35" t="s">
        <v>632</v>
      </c>
      <c r="AV34" s="35">
        <v>0.52</v>
      </c>
      <c r="AX34" s="35">
        <v>4.8000000000000001E-2</v>
      </c>
      <c r="AY34" s="35">
        <v>3.6999999999999998E-2</v>
      </c>
    </row>
    <row r="35" spans="1:80">
      <c r="A35" s="35" t="s">
        <v>1380</v>
      </c>
      <c r="B35" s="13" t="s">
        <v>1403</v>
      </c>
      <c r="C35" s="13" t="s">
        <v>197</v>
      </c>
      <c r="D35" s="255">
        <v>0.4201388888888889</v>
      </c>
      <c r="E35" s="23" t="s">
        <v>99</v>
      </c>
      <c r="F35" s="37">
        <v>0.27</v>
      </c>
      <c r="G35" s="38">
        <v>6.6</v>
      </c>
      <c r="H35" s="38">
        <v>6.9</v>
      </c>
      <c r="K35" s="35" t="s">
        <v>217</v>
      </c>
      <c r="L35" s="35" t="s">
        <v>399</v>
      </c>
      <c r="M35" s="35" t="s">
        <v>134</v>
      </c>
      <c r="O35" s="38" t="s">
        <v>218</v>
      </c>
      <c r="Y35" s="35">
        <v>7.9</v>
      </c>
      <c r="Z35" s="35">
        <v>0.7</v>
      </c>
      <c r="AA35" s="38">
        <v>2.2999999999999998</v>
      </c>
      <c r="AB35" s="78">
        <v>1</v>
      </c>
      <c r="AC35" s="38">
        <v>12.5</v>
      </c>
      <c r="AD35" s="40">
        <v>1300</v>
      </c>
      <c r="AG35" s="37" t="s">
        <v>566</v>
      </c>
      <c r="AS35" s="38">
        <v>1.8</v>
      </c>
      <c r="AT35" s="35">
        <v>0.04</v>
      </c>
      <c r="AU35" s="35" t="s">
        <v>632</v>
      </c>
      <c r="AV35" s="35">
        <v>1.6</v>
      </c>
      <c r="AX35" s="158">
        <v>0.05</v>
      </c>
      <c r="AY35" s="35">
        <v>4.5999999999999999E-2</v>
      </c>
      <c r="BC35" s="35" t="s">
        <v>443</v>
      </c>
    </row>
    <row r="36" spans="1:80">
      <c r="A36" s="35" t="s">
        <v>1380</v>
      </c>
      <c r="B36" s="13" t="s">
        <v>1404</v>
      </c>
      <c r="C36" s="13" t="s">
        <v>1382</v>
      </c>
      <c r="D36" s="255">
        <v>0.46180555555555558</v>
      </c>
      <c r="E36" s="23" t="s">
        <v>104</v>
      </c>
      <c r="F36" s="37">
        <v>0.11</v>
      </c>
      <c r="G36" s="38">
        <v>27</v>
      </c>
      <c r="H36" s="38">
        <v>20.8</v>
      </c>
      <c r="K36" s="35" t="s">
        <v>217</v>
      </c>
      <c r="L36" s="35" t="s">
        <v>399</v>
      </c>
      <c r="M36" s="35" t="s">
        <v>134</v>
      </c>
      <c r="O36" s="38" t="s">
        <v>1405</v>
      </c>
      <c r="Y36" s="35">
        <v>8.5</v>
      </c>
      <c r="Z36" s="35">
        <v>1.5</v>
      </c>
      <c r="AA36" s="38">
        <v>3.1</v>
      </c>
      <c r="AB36" s="78">
        <v>5</v>
      </c>
      <c r="AC36" s="38">
        <v>10.7</v>
      </c>
      <c r="AD36" s="40">
        <v>4900</v>
      </c>
      <c r="AS36" s="38">
        <v>2.1</v>
      </c>
      <c r="AT36" s="35" t="s">
        <v>442</v>
      </c>
      <c r="AU36" s="35" t="s">
        <v>632</v>
      </c>
      <c r="AV36" s="35">
        <v>1.5</v>
      </c>
      <c r="AX36" s="35">
        <v>7.9000000000000001E-2</v>
      </c>
      <c r="AY36" s="35">
        <v>5.7000000000000002E-2</v>
      </c>
    </row>
    <row r="37" spans="1:80">
      <c r="A37" s="35" t="s">
        <v>1380</v>
      </c>
      <c r="B37" s="13" t="s">
        <v>1404</v>
      </c>
      <c r="C37" s="13" t="s">
        <v>1384</v>
      </c>
      <c r="D37" s="255">
        <v>0.46527777777777773</v>
      </c>
      <c r="E37" s="23" t="s">
        <v>104</v>
      </c>
      <c r="F37" s="37">
        <v>0.23</v>
      </c>
      <c r="G37" s="38">
        <v>31</v>
      </c>
      <c r="H37" s="38">
        <v>22</v>
      </c>
      <c r="K37" s="35" t="s">
        <v>217</v>
      </c>
      <c r="L37" s="35" t="s">
        <v>399</v>
      </c>
      <c r="M37" s="35" t="s">
        <v>134</v>
      </c>
      <c r="O37" s="38" t="s">
        <v>1405</v>
      </c>
      <c r="P37" s="38" t="s">
        <v>584</v>
      </c>
      <c r="Q37" s="38" t="s">
        <v>106</v>
      </c>
      <c r="R37" s="35" t="s">
        <v>107</v>
      </c>
      <c r="S37" s="38" t="s">
        <v>114</v>
      </c>
      <c r="T37" s="35" t="s">
        <v>107</v>
      </c>
      <c r="U37" s="35" t="s">
        <v>110</v>
      </c>
      <c r="X37" s="35" t="s">
        <v>110</v>
      </c>
      <c r="Y37" s="52">
        <v>8</v>
      </c>
      <c r="Z37" s="52">
        <v>1</v>
      </c>
      <c r="AA37" s="38">
        <v>2</v>
      </c>
      <c r="AB37" s="78">
        <v>2</v>
      </c>
      <c r="AC37" s="38">
        <v>11.2</v>
      </c>
      <c r="AD37" s="40">
        <v>33000</v>
      </c>
      <c r="AG37" s="37" t="s">
        <v>566</v>
      </c>
      <c r="AH37" s="35" t="s">
        <v>109</v>
      </c>
      <c r="AI37" s="35">
        <v>1E-3</v>
      </c>
      <c r="AJ37" s="35" t="s">
        <v>114</v>
      </c>
      <c r="AK37" s="35" t="s">
        <v>109</v>
      </c>
      <c r="AL37" s="39" t="s">
        <v>114</v>
      </c>
      <c r="AM37" s="35" t="s">
        <v>101</v>
      </c>
      <c r="AN37" s="35" t="s">
        <v>107</v>
      </c>
      <c r="AO37" s="35" t="s">
        <v>208</v>
      </c>
      <c r="AS37" s="38">
        <v>1.4</v>
      </c>
      <c r="AT37" s="35" t="s">
        <v>442</v>
      </c>
      <c r="AU37" s="35" t="s">
        <v>632</v>
      </c>
      <c r="AV37" s="35">
        <v>1.2</v>
      </c>
      <c r="AW37" s="35" t="s">
        <v>107</v>
      </c>
      <c r="AX37" s="35">
        <v>6.6000000000000003E-2</v>
      </c>
      <c r="AY37" s="35">
        <v>3.2000000000000001E-2</v>
      </c>
      <c r="BL37" s="35" t="s">
        <v>292</v>
      </c>
      <c r="BM37" s="35">
        <v>0.03</v>
      </c>
      <c r="BN37" s="35" t="s">
        <v>103</v>
      </c>
      <c r="BP37" s="35" t="s">
        <v>103</v>
      </c>
      <c r="BQ37" s="35" t="s">
        <v>103</v>
      </c>
      <c r="BR37" s="35" t="s">
        <v>103</v>
      </c>
      <c r="BS37" s="35" t="s">
        <v>103</v>
      </c>
      <c r="BT37" s="35" t="s">
        <v>103</v>
      </c>
      <c r="BU37" s="35" t="s">
        <v>103</v>
      </c>
      <c r="BV37" s="35" t="s">
        <v>103</v>
      </c>
      <c r="BW37" s="35" t="s">
        <v>103</v>
      </c>
      <c r="BX37" s="35" t="s">
        <v>103</v>
      </c>
      <c r="BY37" s="35" t="s">
        <v>291</v>
      </c>
      <c r="BZ37" s="35" t="s">
        <v>106</v>
      </c>
      <c r="CA37" s="35" t="s">
        <v>292</v>
      </c>
      <c r="CB37" s="35" t="s">
        <v>293</v>
      </c>
    </row>
    <row r="38" spans="1:80">
      <c r="A38" s="35" t="s">
        <v>1380</v>
      </c>
      <c r="B38" s="13" t="s">
        <v>1404</v>
      </c>
      <c r="C38" s="13" t="s">
        <v>197</v>
      </c>
      <c r="D38" s="255">
        <v>0.43055555555555558</v>
      </c>
      <c r="E38" s="23" t="s">
        <v>104</v>
      </c>
      <c r="F38" s="37">
        <v>0.06</v>
      </c>
      <c r="G38" s="38">
        <v>9</v>
      </c>
      <c r="H38" s="38">
        <v>14</v>
      </c>
      <c r="K38" s="35" t="s">
        <v>217</v>
      </c>
      <c r="L38" s="35" t="s">
        <v>399</v>
      </c>
      <c r="M38" s="35" t="s">
        <v>134</v>
      </c>
      <c r="O38" s="38" t="s">
        <v>218</v>
      </c>
      <c r="Y38" s="35">
        <v>8.1</v>
      </c>
      <c r="Z38" s="35">
        <v>0.4</v>
      </c>
      <c r="AA38" s="38">
        <v>1.7</v>
      </c>
      <c r="AB38" s="78">
        <v>1</v>
      </c>
      <c r="AC38" s="38">
        <v>12.3</v>
      </c>
      <c r="AD38" s="40">
        <v>4900</v>
      </c>
      <c r="AG38" s="37" t="s">
        <v>566</v>
      </c>
      <c r="AS38" s="38">
        <v>1</v>
      </c>
      <c r="AT38" s="35">
        <v>0.04</v>
      </c>
      <c r="AU38" s="35" t="s">
        <v>632</v>
      </c>
      <c r="AV38" s="35">
        <v>0.95</v>
      </c>
      <c r="AX38" s="35">
        <v>2.7E-2</v>
      </c>
      <c r="AY38" s="35">
        <v>1.2E-2</v>
      </c>
      <c r="BC38" s="35" t="s">
        <v>443</v>
      </c>
    </row>
    <row r="39" spans="1:80">
      <c r="A39" s="35" t="s">
        <v>1380</v>
      </c>
      <c r="B39" s="13" t="s">
        <v>1406</v>
      </c>
      <c r="C39" s="13" t="s">
        <v>1382</v>
      </c>
      <c r="D39" s="255">
        <v>0.44097222222222227</v>
      </c>
      <c r="E39" s="23" t="s">
        <v>104</v>
      </c>
      <c r="F39" s="37" t="s">
        <v>109</v>
      </c>
      <c r="G39" s="38">
        <v>28</v>
      </c>
      <c r="H39" s="38">
        <v>21.4</v>
      </c>
      <c r="K39" s="35" t="s">
        <v>217</v>
      </c>
      <c r="L39" s="35" t="s">
        <v>399</v>
      </c>
      <c r="M39" s="35" t="s">
        <v>134</v>
      </c>
      <c r="O39" s="38" t="s">
        <v>218</v>
      </c>
      <c r="Y39" s="35">
        <v>7.8</v>
      </c>
      <c r="Z39" s="52">
        <v>1</v>
      </c>
      <c r="AA39" s="38">
        <v>1.8</v>
      </c>
      <c r="AB39" s="78">
        <v>2</v>
      </c>
      <c r="AC39" s="38">
        <v>8.6999999999999993</v>
      </c>
      <c r="AD39" s="40">
        <v>4900</v>
      </c>
      <c r="AS39" s="38">
        <v>1</v>
      </c>
      <c r="AT39" s="35" t="s">
        <v>442</v>
      </c>
      <c r="AU39" s="35" t="s">
        <v>632</v>
      </c>
      <c r="AV39" s="35">
        <v>0.93</v>
      </c>
      <c r="AX39" s="35">
        <v>2.5999999999999999E-2</v>
      </c>
      <c r="AY39" s="35">
        <v>1.7999999999999999E-2</v>
      </c>
    </row>
    <row r="40" spans="1:80">
      <c r="A40" s="35" t="s">
        <v>1380</v>
      </c>
      <c r="B40" s="13" t="s">
        <v>1406</v>
      </c>
      <c r="C40" s="13" t="s">
        <v>1384</v>
      </c>
      <c r="D40" s="255">
        <v>0.4375</v>
      </c>
      <c r="E40" s="23" t="s">
        <v>104</v>
      </c>
      <c r="F40" s="37" t="s">
        <v>109</v>
      </c>
      <c r="G40" s="38">
        <v>31</v>
      </c>
      <c r="H40" s="38">
        <v>22</v>
      </c>
      <c r="K40" s="35" t="s">
        <v>1407</v>
      </c>
      <c r="L40" s="35" t="s">
        <v>399</v>
      </c>
      <c r="M40" s="35" t="s">
        <v>134</v>
      </c>
      <c r="O40" s="38" t="s">
        <v>1405</v>
      </c>
      <c r="Y40" s="35">
        <v>7.5</v>
      </c>
      <c r="Z40" s="35">
        <v>0.5</v>
      </c>
      <c r="AA40" s="38">
        <v>1.2</v>
      </c>
      <c r="AB40" s="39" t="s">
        <v>411</v>
      </c>
      <c r="AC40" s="38">
        <v>8.8000000000000007</v>
      </c>
      <c r="AD40" s="40">
        <v>13000</v>
      </c>
      <c r="AG40" s="37" t="s">
        <v>566</v>
      </c>
      <c r="AM40" s="35" t="s">
        <v>101</v>
      </c>
      <c r="AS40" s="37">
        <v>0.66</v>
      </c>
      <c r="AT40" s="35" t="s">
        <v>442</v>
      </c>
      <c r="AU40" s="35" t="s">
        <v>632</v>
      </c>
      <c r="AV40" s="35">
        <v>0.59</v>
      </c>
      <c r="AX40" s="35">
        <v>1.7000000000000001E-2</v>
      </c>
      <c r="AY40" s="35">
        <v>0.11</v>
      </c>
      <c r="BM40" s="35" t="s">
        <v>114</v>
      </c>
      <c r="BY40" s="35" t="s">
        <v>291</v>
      </c>
      <c r="BZ40" s="35" t="s">
        <v>106</v>
      </c>
      <c r="CA40" s="35" t="s">
        <v>292</v>
      </c>
      <c r="CB40" s="35" t="s">
        <v>293</v>
      </c>
    </row>
    <row r="41" spans="1:80">
      <c r="A41" s="35" t="s">
        <v>1380</v>
      </c>
      <c r="B41" s="13" t="s">
        <v>1406</v>
      </c>
      <c r="C41" s="13" t="s">
        <v>197</v>
      </c>
      <c r="D41" s="255">
        <v>0.41319444444444442</v>
      </c>
      <c r="E41" s="23" t="s">
        <v>104</v>
      </c>
      <c r="F41" s="37" t="s">
        <v>109</v>
      </c>
      <c r="G41" s="38">
        <v>7.5</v>
      </c>
      <c r="H41" s="38">
        <v>6.5</v>
      </c>
      <c r="K41" s="35" t="s">
        <v>217</v>
      </c>
      <c r="L41" s="35" t="s">
        <v>399</v>
      </c>
      <c r="M41" s="35" t="s">
        <v>134</v>
      </c>
      <c r="O41" s="38" t="s">
        <v>218</v>
      </c>
      <c r="Y41" s="35">
        <v>7.6</v>
      </c>
      <c r="Z41" s="35">
        <v>0.5</v>
      </c>
      <c r="AA41" s="38">
        <v>1.3</v>
      </c>
      <c r="AB41" s="39" t="s">
        <v>411</v>
      </c>
      <c r="AC41" s="38">
        <v>11.8</v>
      </c>
      <c r="AD41" s="40">
        <v>17000</v>
      </c>
      <c r="AG41" s="37" t="s">
        <v>566</v>
      </c>
      <c r="AS41" s="38">
        <v>1.1000000000000001</v>
      </c>
      <c r="AT41" s="35">
        <v>0.08</v>
      </c>
      <c r="AU41" s="35" t="s">
        <v>632</v>
      </c>
      <c r="AV41" s="52">
        <v>1</v>
      </c>
      <c r="AX41" s="35">
        <v>2.9000000000000001E-2</v>
      </c>
      <c r="AY41" s="35">
        <v>1.6E-2</v>
      </c>
      <c r="BC41" s="35" t="s">
        <v>443</v>
      </c>
    </row>
    <row r="42" spans="1:80">
      <c r="A42" s="35" t="s">
        <v>1380</v>
      </c>
      <c r="B42" s="13" t="s">
        <v>1408</v>
      </c>
      <c r="C42" s="13" t="s">
        <v>1382</v>
      </c>
      <c r="D42" s="255">
        <v>0.41666666666666669</v>
      </c>
      <c r="E42" s="23" t="s">
        <v>104</v>
      </c>
      <c r="F42" s="37">
        <v>0.05</v>
      </c>
      <c r="G42" s="38">
        <v>29.9</v>
      </c>
      <c r="H42" s="38">
        <v>21</v>
      </c>
      <c r="K42" s="35" t="s">
        <v>1387</v>
      </c>
      <c r="L42" s="35" t="s">
        <v>399</v>
      </c>
      <c r="M42" s="35" t="s">
        <v>134</v>
      </c>
      <c r="O42" s="38" t="s">
        <v>1402</v>
      </c>
      <c r="Y42" s="35">
        <v>7.9</v>
      </c>
      <c r="Z42" s="35">
        <v>2.5</v>
      </c>
      <c r="AA42" s="38">
        <v>4.4000000000000004</v>
      </c>
      <c r="AB42" s="78">
        <v>3</v>
      </c>
      <c r="AC42" s="38">
        <v>8.3000000000000007</v>
      </c>
      <c r="AD42" s="40">
        <v>79000</v>
      </c>
      <c r="AS42" s="38">
        <v>2.2999999999999998</v>
      </c>
      <c r="AT42" s="35">
        <v>0.16</v>
      </c>
      <c r="AU42" s="35">
        <v>0.22</v>
      </c>
      <c r="AV42" s="35">
        <v>1.7</v>
      </c>
      <c r="AX42" s="35">
        <v>0.14000000000000001</v>
      </c>
      <c r="AY42" s="113">
        <v>0.1</v>
      </c>
    </row>
    <row r="43" spans="1:80">
      <c r="A43" s="35" t="s">
        <v>1380</v>
      </c>
      <c r="B43" s="13" t="s">
        <v>1408</v>
      </c>
      <c r="C43" s="13" t="s">
        <v>1384</v>
      </c>
      <c r="D43" s="255">
        <v>0.40277777777777773</v>
      </c>
      <c r="E43" s="23" t="s">
        <v>104</v>
      </c>
      <c r="F43" s="37">
        <v>0.02</v>
      </c>
      <c r="G43" s="38">
        <v>32</v>
      </c>
      <c r="H43" s="38">
        <v>23</v>
      </c>
      <c r="K43" s="35" t="s">
        <v>217</v>
      </c>
      <c r="L43" s="35" t="s">
        <v>399</v>
      </c>
      <c r="M43" s="35" t="s">
        <v>134</v>
      </c>
      <c r="O43" s="38" t="s">
        <v>218</v>
      </c>
      <c r="Y43" s="35">
        <v>8.1</v>
      </c>
      <c r="Z43" s="35">
        <v>1.7</v>
      </c>
      <c r="AA43" s="38">
        <v>3.4</v>
      </c>
      <c r="AB43" s="78">
        <v>2</v>
      </c>
      <c r="AC43" s="38">
        <v>9.4</v>
      </c>
      <c r="AD43" s="40">
        <v>46000</v>
      </c>
      <c r="AG43" s="37" t="s">
        <v>566</v>
      </c>
      <c r="AS43" s="38">
        <v>2.2999999999999998</v>
      </c>
      <c r="AT43" s="113">
        <v>0.1</v>
      </c>
      <c r="AU43" s="35">
        <v>0.11</v>
      </c>
      <c r="AV43" s="35">
        <v>1.9</v>
      </c>
      <c r="AX43" s="35">
        <v>9.6000000000000002E-2</v>
      </c>
      <c r="AY43" s="35">
        <v>6.4000000000000001E-2</v>
      </c>
    </row>
    <row r="44" spans="1:80">
      <c r="A44" s="35" t="s">
        <v>1380</v>
      </c>
      <c r="B44" s="13" t="s">
        <v>1408</v>
      </c>
      <c r="C44" s="13" t="s">
        <v>197</v>
      </c>
      <c r="D44" s="255">
        <v>0.39583333333333331</v>
      </c>
      <c r="E44" s="23" t="s">
        <v>104</v>
      </c>
      <c r="F44" s="37">
        <v>0.09</v>
      </c>
      <c r="G44" s="38">
        <v>7</v>
      </c>
      <c r="H44" s="38">
        <v>7.3</v>
      </c>
      <c r="K44" s="35" t="s">
        <v>217</v>
      </c>
      <c r="L44" s="35" t="s">
        <v>399</v>
      </c>
      <c r="M44" s="35" t="s">
        <v>134</v>
      </c>
      <c r="O44" s="38" t="s">
        <v>218</v>
      </c>
      <c r="Y44" s="35">
        <v>7.9</v>
      </c>
      <c r="Z44" s="35">
        <v>1.3</v>
      </c>
      <c r="AA44" s="38">
        <v>3.2</v>
      </c>
      <c r="AB44" s="39" t="s">
        <v>411</v>
      </c>
      <c r="AC44" s="38">
        <v>11.8</v>
      </c>
      <c r="AD44" s="40">
        <v>3300</v>
      </c>
      <c r="AG44" s="37" t="s">
        <v>566</v>
      </c>
      <c r="AS44" s="38">
        <v>3.4</v>
      </c>
      <c r="AT44" s="35">
        <v>0.41</v>
      </c>
      <c r="AU44" s="35" t="s">
        <v>632</v>
      </c>
      <c r="AV44" s="35">
        <v>2.5</v>
      </c>
      <c r="AX44" s="35">
        <v>0.13</v>
      </c>
      <c r="AY44" s="35">
        <v>0.13</v>
      </c>
      <c r="BC44" s="35">
        <v>0.04</v>
      </c>
    </row>
    <row r="45" spans="1:80">
      <c r="A45" s="35" t="s">
        <v>1380</v>
      </c>
      <c r="B45" s="13" t="s">
        <v>1409</v>
      </c>
      <c r="C45" s="13" t="s">
        <v>1382</v>
      </c>
      <c r="D45" s="255">
        <v>0.375</v>
      </c>
      <c r="E45" s="23" t="s">
        <v>104</v>
      </c>
      <c r="F45" s="37">
        <v>0.26</v>
      </c>
      <c r="G45" s="38">
        <v>31.8</v>
      </c>
      <c r="H45" s="38">
        <v>19.5</v>
      </c>
      <c r="K45" s="35" t="s">
        <v>217</v>
      </c>
      <c r="L45" s="35" t="s">
        <v>399</v>
      </c>
      <c r="M45" s="35" t="s">
        <v>134</v>
      </c>
      <c r="O45" s="38" t="s">
        <v>218</v>
      </c>
      <c r="Y45" s="35">
        <v>7.9</v>
      </c>
      <c r="Z45" s="35">
        <v>1.5</v>
      </c>
      <c r="AA45" s="38">
        <v>3.3</v>
      </c>
      <c r="AB45" s="78">
        <v>6</v>
      </c>
      <c r="AC45" s="38">
        <v>11.5</v>
      </c>
      <c r="AD45" s="40">
        <v>4900</v>
      </c>
      <c r="AS45" s="38">
        <v>2.1</v>
      </c>
      <c r="AT45" s="35" t="s">
        <v>442</v>
      </c>
      <c r="AU45" s="35" t="s">
        <v>632</v>
      </c>
      <c r="AV45" s="35">
        <v>1.6</v>
      </c>
      <c r="AX45" s="35">
        <v>6.7000000000000004E-2</v>
      </c>
      <c r="AY45" s="35">
        <v>3.5999999999999997E-2</v>
      </c>
    </row>
    <row r="46" spans="1:80">
      <c r="A46" s="35" t="s">
        <v>1380</v>
      </c>
      <c r="B46" s="13" t="s">
        <v>1409</v>
      </c>
      <c r="C46" s="13" t="s">
        <v>1384</v>
      </c>
      <c r="D46" s="255">
        <v>0.41319444444444442</v>
      </c>
      <c r="E46" s="23" t="s">
        <v>104</v>
      </c>
      <c r="F46" s="37">
        <v>0.3</v>
      </c>
      <c r="G46" s="38">
        <v>30.5</v>
      </c>
      <c r="H46" s="38">
        <v>23.7</v>
      </c>
      <c r="K46" s="35" t="s">
        <v>217</v>
      </c>
      <c r="L46" s="35" t="s">
        <v>399</v>
      </c>
      <c r="M46" s="35" t="s">
        <v>134</v>
      </c>
      <c r="O46" s="38" t="s">
        <v>218</v>
      </c>
      <c r="Y46" s="35">
        <v>7.8</v>
      </c>
      <c r="Z46" s="35">
        <v>1.2</v>
      </c>
      <c r="AA46" s="38">
        <v>2.2000000000000002</v>
      </c>
      <c r="AB46" s="78">
        <v>4</v>
      </c>
      <c r="AC46" s="38">
        <v>9.9</v>
      </c>
      <c r="AD46" s="40">
        <v>13000</v>
      </c>
      <c r="AG46" s="37" t="s">
        <v>566</v>
      </c>
      <c r="AS46" s="38">
        <v>1.1000000000000001</v>
      </c>
      <c r="AT46" s="35">
        <v>0.04</v>
      </c>
      <c r="AU46" s="35" t="s">
        <v>632</v>
      </c>
      <c r="AV46" s="52">
        <v>1</v>
      </c>
      <c r="AX46" s="35">
        <v>4.2999999999999997E-2</v>
      </c>
      <c r="AY46" s="35">
        <v>2.9000000000000001E-2</v>
      </c>
    </row>
    <row r="47" spans="1:80">
      <c r="A47" s="35" t="s">
        <v>1380</v>
      </c>
      <c r="B47" s="13" t="s">
        <v>1409</v>
      </c>
      <c r="C47" s="13" t="s">
        <v>197</v>
      </c>
      <c r="D47" s="255">
        <v>0.37152777777777773</v>
      </c>
      <c r="E47" s="23" t="s">
        <v>99</v>
      </c>
      <c r="F47" s="37">
        <v>0.21</v>
      </c>
      <c r="G47" s="38">
        <v>6.1</v>
      </c>
      <c r="H47" s="38">
        <v>8.5</v>
      </c>
      <c r="K47" s="35" t="s">
        <v>217</v>
      </c>
      <c r="L47" s="35" t="s">
        <v>399</v>
      </c>
      <c r="M47" s="35" t="s">
        <v>134</v>
      </c>
      <c r="O47" s="38" t="s">
        <v>218</v>
      </c>
      <c r="Y47" s="35">
        <v>7.8</v>
      </c>
      <c r="Z47" s="35">
        <v>0.7</v>
      </c>
      <c r="AA47" s="38">
        <v>2.2999999999999998</v>
      </c>
      <c r="AB47" s="78">
        <v>1</v>
      </c>
      <c r="AC47" s="38">
        <v>10.8</v>
      </c>
      <c r="AD47" s="40">
        <v>2200</v>
      </c>
      <c r="AG47" s="37" t="s">
        <v>566</v>
      </c>
      <c r="AS47" s="38">
        <v>3</v>
      </c>
      <c r="AT47" s="35">
        <v>0.16</v>
      </c>
      <c r="AU47" s="35" t="s">
        <v>632</v>
      </c>
      <c r="AV47" s="35">
        <v>2.7</v>
      </c>
      <c r="AX47" s="35">
        <v>9.5000000000000001E-2</v>
      </c>
      <c r="AY47" s="35">
        <v>7.0999999999999994E-2</v>
      </c>
      <c r="BC47" s="35" t="s">
        <v>443</v>
      </c>
    </row>
    <row r="48" spans="1:80">
      <c r="A48" s="35" t="s">
        <v>1380</v>
      </c>
      <c r="B48" s="13" t="s">
        <v>1410</v>
      </c>
      <c r="C48" s="13" t="s">
        <v>1382</v>
      </c>
      <c r="D48" s="255">
        <v>0.39930555555555558</v>
      </c>
      <c r="E48" s="23" t="s">
        <v>104</v>
      </c>
      <c r="F48" s="37">
        <v>0.83</v>
      </c>
      <c r="G48" s="38">
        <v>25.5</v>
      </c>
      <c r="H48" s="38">
        <v>19.3</v>
      </c>
      <c r="K48" s="35" t="s">
        <v>217</v>
      </c>
      <c r="L48" s="35" t="s">
        <v>399</v>
      </c>
      <c r="M48" s="35" t="s">
        <v>134</v>
      </c>
      <c r="O48" s="38" t="s">
        <v>218</v>
      </c>
      <c r="Y48" s="35">
        <v>8.1999999999999993</v>
      </c>
      <c r="Z48" s="35">
        <v>1.2</v>
      </c>
      <c r="AA48" s="38">
        <v>2.8</v>
      </c>
      <c r="AB48" s="78">
        <v>4</v>
      </c>
      <c r="AC48" s="38">
        <v>10.5</v>
      </c>
      <c r="AD48" s="40">
        <v>1700</v>
      </c>
      <c r="AS48" s="38">
        <v>1.4</v>
      </c>
      <c r="AT48" s="35" t="s">
        <v>442</v>
      </c>
      <c r="AU48" s="35" t="s">
        <v>632</v>
      </c>
      <c r="AV48" s="35">
        <v>1.1000000000000001</v>
      </c>
      <c r="AX48" s="35">
        <v>4.8000000000000001E-2</v>
      </c>
      <c r="AY48" s="35">
        <v>2.7E-2</v>
      </c>
    </row>
    <row r="49" spans="1:80">
      <c r="A49" s="35" t="s">
        <v>1380</v>
      </c>
      <c r="B49" s="13" t="s">
        <v>1410</v>
      </c>
      <c r="C49" s="13" t="s">
        <v>1384</v>
      </c>
      <c r="D49" s="255">
        <v>0.46527777777777773</v>
      </c>
      <c r="E49" s="23" t="s">
        <v>104</v>
      </c>
      <c r="F49" s="37">
        <v>0.77</v>
      </c>
      <c r="G49" s="38">
        <v>28.5</v>
      </c>
      <c r="H49" s="38">
        <v>24.5</v>
      </c>
      <c r="K49" s="35" t="s">
        <v>1392</v>
      </c>
      <c r="L49" s="35" t="s">
        <v>399</v>
      </c>
      <c r="M49" s="35" t="s">
        <v>134</v>
      </c>
      <c r="O49" s="38" t="s">
        <v>218</v>
      </c>
      <c r="P49" s="38" t="s">
        <v>584</v>
      </c>
      <c r="Q49" s="38" t="s">
        <v>106</v>
      </c>
      <c r="R49" s="35" t="s">
        <v>107</v>
      </c>
      <c r="S49" s="38" t="s">
        <v>114</v>
      </c>
      <c r="T49" s="35" t="s">
        <v>107</v>
      </c>
      <c r="U49" s="35" t="s">
        <v>110</v>
      </c>
      <c r="X49" s="35" t="s">
        <v>110</v>
      </c>
      <c r="Y49" s="35">
        <v>7.9</v>
      </c>
      <c r="Z49" s="35">
        <v>0.9</v>
      </c>
      <c r="AA49" s="38">
        <v>2.1</v>
      </c>
      <c r="AB49" s="78">
        <v>6</v>
      </c>
      <c r="AC49" s="38">
        <v>9.3000000000000007</v>
      </c>
      <c r="AD49" s="40">
        <v>4600</v>
      </c>
      <c r="AG49" s="37" t="s">
        <v>566</v>
      </c>
      <c r="AH49" s="35" t="s">
        <v>109</v>
      </c>
      <c r="AI49" s="35">
        <v>3.0000000000000001E-3</v>
      </c>
      <c r="AJ49" s="35">
        <v>0.08</v>
      </c>
      <c r="AK49" s="35" t="s">
        <v>109</v>
      </c>
      <c r="AL49" s="39" t="s">
        <v>114</v>
      </c>
      <c r="AM49" s="35" t="s">
        <v>101</v>
      </c>
      <c r="AN49" s="35" t="s">
        <v>107</v>
      </c>
      <c r="AO49" s="35" t="s">
        <v>208</v>
      </c>
      <c r="AS49" s="38">
        <v>1</v>
      </c>
      <c r="AT49" s="35" t="s">
        <v>442</v>
      </c>
      <c r="AU49" s="35" t="s">
        <v>632</v>
      </c>
      <c r="AV49" s="35">
        <v>0.97</v>
      </c>
      <c r="AW49" s="35" t="s">
        <v>107</v>
      </c>
      <c r="AX49" s="35">
        <v>6.5000000000000002E-2</v>
      </c>
      <c r="AY49" s="35">
        <v>4.2000000000000003E-2</v>
      </c>
      <c r="BL49" s="35" t="s">
        <v>292</v>
      </c>
      <c r="BM49" s="35" t="s">
        <v>114</v>
      </c>
      <c r="BN49" s="35" t="s">
        <v>103</v>
      </c>
      <c r="BP49" s="35" t="s">
        <v>103</v>
      </c>
      <c r="BQ49" s="35" t="s">
        <v>103</v>
      </c>
      <c r="BR49" s="35" t="s">
        <v>103</v>
      </c>
      <c r="BS49" s="35" t="s">
        <v>103</v>
      </c>
      <c r="BT49" s="35" t="s">
        <v>103</v>
      </c>
      <c r="BU49" s="35" t="s">
        <v>103</v>
      </c>
      <c r="BV49" s="35" t="s">
        <v>103</v>
      </c>
      <c r="BW49" s="35" t="s">
        <v>103</v>
      </c>
      <c r="BX49" s="35" t="s">
        <v>103</v>
      </c>
      <c r="BY49" s="35" t="s">
        <v>291</v>
      </c>
      <c r="BZ49" s="35" t="s">
        <v>106</v>
      </c>
      <c r="CA49" s="35" t="s">
        <v>292</v>
      </c>
      <c r="CB49" s="35" t="s">
        <v>293</v>
      </c>
    </row>
    <row r="50" spans="1:80">
      <c r="A50" s="35" t="s">
        <v>1380</v>
      </c>
      <c r="B50" s="13" t="s">
        <v>1410</v>
      </c>
      <c r="C50" s="13" t="s">
        <v>197</v>
      </c>
      <c r="D50" s="255">
        <v>0.39583333333333331</v>
      </c>
      <c r="E50" s="23" t="s">
        <v>99</v>
      </c>
      <c r="F50" s="37">
        <v>0.15</v>
      </c>
      <c r="G50" s="38">
        <v>6.6</v>
      </c>
      <c r="H50" s="38">
        <v>8</v>
      </c>
      <c r="K50" s="35" t="s">
        <v>217</v>
      </c>
      <c r="L50" s="35" t="s">
        <v>399</v>
      </c>
      <c r="M50" s="35" t="s">
        <v>134</v>
      </c>
      <c r="O50" s="38" t="s">
        <v>218</v>
      </c>
      <c r="Y50" s="35">
        <v>7.9</v>
      </c>
      <c r="Z50" s="35">
        <v>0.7</v>
      </c>
      <c r="AA50" s="38">
        <v>2.2000000000000002</v>
      </c>
      <c r="AB50" s="78">
        <v>1</v>
      </c>
      <c r="AC50" s="38">
        <v>11.4</v>
      </c>
      <c r="AD50" s="40">
        <v>170</v>
      </c>
      <c r="AG50" s="37" t="s">
        <v>566</v>
      </c>
      <c r="AS50" s="38">
        <v>3.1</v>
      </c>
      <c r="AT50" s="35">
        <v>7.0000000000000007E-2</v>
      </c>
      <c r="AU50" s="35" t="s">
        <v>632</v>
      </c>
      <c r="AV50" s="35">
        <v>2.9</v>
      </c>
      <c r="AX50" s="35">
        <v>6.3E-2</v>
      </c>
      <c r="AY50" s="35">
        <v>4.8000000000000001E-2</v>
      </c>
      <c r="BC50" s="35" t="s">
        <v>443</v>
      </c>
    </row>
    <row r="51" spans="1:80">
      <c r="A51" s="35" t="s">
        <v>1380</v>
      </c>
      <c r="B51" s="13" t="s">
        <v>1411</v>
      </c>
      <c r="C51" s="13" t="s">
        <v>1382</v>
      </c>
      <c r="D51" s="255">
        <v>0.4236111111111111</v>
      </c>
      <c r="E51" s="23" t="s">
        <v>104</v>
      </c>
      <c r="F51" s="37">
        <v>0.93</v>
      </c>
      <c r="G51" s="38">
        <v>27</v>
      </c>
      <c r="H51" s="38">
        <v>20</v>
      </c>
      <c r="K51" s="35" t="s">
        <v>1392</v>
      </c>
      <c r="L51" s="35" t="s">
        <v>1390</v>
      </c>
      <c r="M51" s="35">
        <v>67</v>
      </c>
      <c r="O51" s="38" t="s">
        <v>218</v>
      </c>
      <c r="Y51" s="35">
        <v>7.9</v>
      </c>
      <c r="Z51" s="35">
        <v>1.6</v>
      </c>
      <c r="AA51" s="38">
        <v>3.8</v>
      </c>
      <c r="AB51" s="78">
        <v>13</v>
      </c>
      <c r="AC51" s="38">
        <v>9.5</v>
      </c>
      <c r="AD51" s="40">
        <v>3300</v>
      </c>
      <c r="AS51" s="37">
        <v>0.85</v>
      </c>
      <c r="AT51" s="35">
        <v>7.0000000000000007E-2</v>
      </c>
      <c r="AU51" s="35" t="s">
        <v>632</v>
      </c>
      <c r="AV51" s="35">
        <v>0.52</v>
      </c>
      <c r="AX51" s="35">
        <v>9.1999999999999998E-2</v>
      </c>
      <c r="AY51" s="35">
        <v>4.8000000000000001E-2</v>
      </c>
    </row>
    <row r="52" spans="1:80">
      <c r="A52" s="35" t="s">
        <v>1380</v>
      </c>
      <c r="B52" s="13" t="s">
        <v>1411</v>
      </c>
      <c r="C52" s="13" t="s">
        <v>1384</v>
      </c>
      <c r="D52" s="255">
        <v>0.43055555555555558</v>
      </c>
      <c r="E52" s="23" t="s">
        <v>99</v>
      </c>
      <c r="F52" s="37">
        <v>0.8</v>
      </c>
      <c r="G52" s="38">
        <v>29.5</v>
      </c>
      <c r="H52" s="38">
        <v>22.5</v>
      </c>
      <c r="K52" s="35" t="s">
        <v>217</v>
      </c>
      <c r="L52" s="35" t="s">
        <v>399</v>
      </c>
      <c r="M52" s="35" t="s">
        <v>134</v>
      </c>
      <c r="O52" s="38" t="s">
        <v>218</v>
      </c>
      <c r="P52" s="38" t="s">
        <v>584</v>
      </c>
      <c r="Q52" s="38" t="s">
        <v>106</v>
      </c>
      <c r="R52" s="35" t="s">
        <v>107</v>
      </c>
      <c r="S52" s="38" t="s">
        <v>114</v>
      </c>
      <c r="T52" s="35" t="s">
        <v>107</v>
      </c>
      <c r="U52" s="35" t="s">
        <v>110</v>
      </c>
      <c r="X52" s="35" t="s">
        <v>110</v>
      </c>
      <c r="Y52" s="35">
        <v>7.8</v>
      </c>
      <c r="Z52" s="35">
        <v>1.4</v>
      </c>
      <c r="AA52" s="38">
        <v>2.2000000000000002</v>
      </c>
      <c r="AB52" s="78">
        <v>5</v>
      </c>
      <c r="AC52" s="38">
        <v>9.4</v>
      </c>
      <c r="AD52" s="40">
        <v>13000</v>
      </c>
      <c r="AG52" s="37" t="s">
        <v>566</v>
      </c>
      <c r="AH52" s="35" t="s">
        <v>109</v>
      </c>
      <c r="AI52" s="35">
        <v>1E-3</v>
      </c>
      <c r="AJ52" s="35">
        <v>0.02</v>
      </c>
      <c r="AK52" s="35" t="s">
        <v>109</v>
      </c>
      <c r="AL52" s="39" t="s">
        <v>114</v>
      </c>
      <c r="AM52" s="35" t="s">
        <v>101</v>
      </c>
      <c r="AN52" s="35" t="s">
        <v>107</v>
      </c>
      <c r="AO52" s="35" t="s">
        <v>208</v>
      </c>
      <c r="AS52" s="38">
        <v>1.3</v>
      </c>
      <c r="AT52" s="35" t="s">
        <v>442</v>
      </c>
      <c r="AU52" s="35" t="s">
        <v>632</v>
      </c>
      <c r="AV52" s="35">
        <v>0.74</v>
      </c>
      <c r="AW52" s="35" t="s">
        <v>107</v>
      </c>
      <c r="AX52" s="35">
        <v>3.4000000000000002E-2</v>
      </c>
      <c r="AY52" s="35">
        <v>1.6E-2</v>
      </c>
      <c r="BL52" s="35" t="s">
        <v>292</v>
      </c>
      <c r="BM52" s="35" t="s">
        <v>114</v>
      </c>
      <c r="BN52" s="35" t="s">
        <v>103</v>
      </c>
      <c r="BP52" s="35" t="s">
        <v>103</v>
      </c>
      <c r="BQ52" s="35" t="s">
        <v>103</v>
      </c>
      <c r="BR52" s="35" t="s">
        <v>103</v>
      </c>
      <c r="BS52" s="35" t="s">
        <v>103</v>
      </c>
      <c r="BT52" s="35" t="s">
        <v>103</v>
      </c>
      <c r="BU52" s="35" t="s">
        <v>103</v>
      </c>
      <c r="BV52" s="35" t="s">
        <v>103</v>
      </c>
      <c r="BW52" s="35" t="s">
        <v>103</v>
      </c>
      <c r="BX52" s="35" t="s">
        <v>103</v>
      </c>
      <c r="BY52" s="35" t="s">
        <v>291</v>
      </c>
      <c r="BZ52" s="35" t="s">
        <v>106</v>
      </c>
      <c r="CA52" s="35" t="s">
        <v>292</v>
      </c>
      <c r="CB52" s="35" t="s">
        <v>293</v>
      </c>
    </row>
    <row r="53" spans="1:80">
      <c r="A53" s="35" t="s">
        <v>1380</v>
      </c>
      <c r="B53" s="13" t="s">
        <v>1411</v>
      </c>
      <c r="C53" s="13" t="s">
        <v>197</v>
      </c>
      <c r="D53" s="255">
        <v>0.43055555555555558</v>
      </c>
      <c r="E53" s="23" t="s">
        <v>99</v>
      </c>
      <c r="F53" s="37">
        <v>0.03</v>
      </c>
      <c r="G53" s="38">
        <v>6.1</v>
      </c>
      <c r="H53" s="38">
        <v>6.5</v>
      </c>
      <c r="K53" s="35" t="s">
        <v>1387</v>
      </c>
      <c r="L53" s="35" t="s">
        <v>399</v>
      </c>
      <c r="M53" s="35">
        <v>80</v>
      </c>
      <c r="O53" s="38" t="s">
        <v>218</v>
      </c>
      <c r="Y53" s="35">
        <v>8.1999999999999993</v>
      </c>
      <c r="Z53" s="35">
        <v>1.2</v>
      </c>
      <c r="AA53" s="38">
        <v>3</v>
      </c>
      <c r="AB53" s="78">
        <v>3</v>
      </c>
      <c r="AC53" s="38">
        <v>13.1</v>
      </c>
      <c r="AD53" s="40">
        <v>2700</v>
      </c>
      <c r="AG53" s="37" t="s">
        <v>566</v>
      </c>
      <c r="AS53" s="38">
        <v>4.8</v>
      </c>
      <c r="AT53" s="35">
        <v>0.36</v>
      </c>
      <c r="AU53" s="35">
        <v>0.13</v>
      </c>
      <c r="AV53" s="35">
        <v>4.3</v>
      </c>
      <c r="AX53" s="35">
        <v>0.14000000000000001</v>
      </c>
      <c r="AY53" s="35">
        <v>0.11</v>
      </c>
      <c r="BC53" s="35">
        <v>0.03</v>
      </c>
    </row>
    <row r="54" spans="1:80">
      <c r="A54" s="35" t="s">
        <v>1380</v>
      </c>
      <c r="B54" s="13" t="s">
        <v>1412</v>
      </c>
      <c r="C54" s="13" t="s">
        <v>1382</v>
      </c>
      <c r="D54" s="255">
        <v>0.4513888888888889</v>
      </c>
      <c r="E54" s="23" t="s">
        <v>104</v>
      </c>
      <c r="F54" s="37">
        <v>0.68</v>
      </c>
      <c r="G54" s="38">
        <v>27.8</v>
      </c>
      <c r="H54" s="38">
        <v>22.1</v>
      </c>
      <c r="K54" s="35" t="s">
        <v>1387</v>
      </c>
      <c r="L54" s="35" t="s">
        <v>399</v>
      </c>
      <c r="M54" s="35">
        <v>64</v>
      </c>
      <c r="O54" s="38" t="s">
        <v>218</v>
      </c>
      <c r="Y54" s="35">
        <v>9.1</v>
      </c>
      <c r="Z54" s="35">
        <v>2.5</v>
      </c>
      <c r="AA54" s="38">
        <v>4.0999999999999996</v>
      </c>
      <c r="AB54" s="78">
        <v>7</v>
      </c>
      <c r="AC54" s="38">
        <v>11.9</v>
      </c>
      <c r="AD54" s="40">
        <v>11000</v>
      </c>
      <c r="AS54" s="38">
        <v>1</v>
      </c>
      <c r="AT54" s="35" t="s">
        <v>442</v>
      </c>
      <c r="AU54" s="35" t="s">
        <v>632</v>
      </c>
      <c r="AV54" s="35">
        <v>0.64</v>
      </c>
      <c r="AX54" s="35">
        <v>8.5000000000000006E-2</v>
      </c>
      <c r="AY54" s="35">
        <v>4.2000000000000003E-2</v>
      </c>
    </row>
    <row r="55" spans="1:80">
      <c r="A55" s="35" t="s">
        <v>1380</v>
      </c>
      <c r="B55" s="13" t="s">
        <v>1412</v>
      </c>
      <c r="C55" s="13" t="s">
        <v>1384</v>
      </c>
      <c r="D55" s="255">
        <v>0.46180555555555558</v>
      </c>
      <c r="E55" s="23" t="s">
        <v>99</v>
      </c>
      <c r="F55" s="37">
        <v>0.77</v>
      </c>
      <c r="G55" s="38">
        <v>30.5</v>
      </c>
      <c r="H55" s="38">
        <v>25</v>
      </c>
      <c r="K55" s="35" t="s">
        <v>1387</v>
      </c>
      <c r="L55" s="35" t="s">
        <v>399</v>
      </c>
      <c r="M55" s="35">
        <v>60</v>
      </c>
      <c r="O55" s="38" t="s">
        <v>218</v>
      </c>
      <c r="P55" s="38" t="s">
        <v>584</v>
      </c>
      <c r="Q55" s="38" t="s">
        <v>106</v>
      </c>
      <c r="R55" s="35" t="s">
        <v>107</v>
      </c>
      <c r="S55" s="38" t="s">
        <v>114</v>
      </c>
      <c r="T55" s="35" t="s">
        <v>107</v>
      </c>
      <c r="U55" s="35" t="s">
        <v>110</v>
      </c>
      <c r="X55" s="35" t="s">
        <v>110</v>
      </c>
      <c r="Y55" s="35">
        <v>8.8000000000000007</v>
      </c>
      <c r="Z55" s="35">
        <v>1.3</v>
      </c>
      <c r="AA55" s="38">
        <v>2.5</v>
      </c>
      <c r="AB55" s="78">
        <v>6</v>
      </c>
      <c r="AC55" s="38">
        <v>10.1</v>
      </c>
      <c r="AD55" s="40">
        <v>3300</v>
      </c>
      <c r="AG55" s="37" t="s">
        <v>566</v>
      </c>
      <c r="AH55" s="35" t="s">
        <v>109</v>
      </c>
      <c r="AI55" s="35">
        <v>1E-3</v>
      </c>
      <c r="AJ55" s="35">
        <v>7.0000000000000007E-2</v>
      </c>
      <c r="AK55" s="35" t="s">
        <v>109</v>
      </c>
      <c r="AL55" s="39" t="s">
        <v>114</v>
      </c>
      <c r="AM55" s="35" t="s">
        <v>101</v>
      </c>
      <c r="AN55" s="35" t="s">
        <v>107</v>
      </c>
      <c r="AO55" s="35" t="s">
        <v>208</v>
      </c>
      <c r="AS55" s="38">
        <v>1.3</v>
      </c>
      <c r="AT55" s="35" t="s">
        <v>442</v>
      </c>
      <c r="AU55" s="35" t="s">
        <v>632</v>
      </c>
      <c r="AV55" s="35">
        <v>0.57999999999999996</v>
      </c>
      <c r="AW55" s="35" t="s">
        <v>107</v>
      </c>
      <c r="AX55" s="35">
        <v>4.2000000000000003E-2</v>
      </c>
      <c r="AY55" s="35">
        <v>2.4E-2</v>
      </c>
      <c r="BC55" s="35" t="s">
        <v>443</v>
      </c>
      <c r="BL55" s="35" t="s">
        <v>292</v>
      </c>
      <c r="BM55" s="35" t="s">
        <v>114</v>
      </c>
      <c r="BN55" s="35" t="s">
        <v>103</v>
      </c>
      <c r="BP55" s="35" t="s">
        <v>103</v>
      </c>
      <c r="BQ55" s="35" t="s">
        <v>103</v>
      </c>
      <c r="BR55" s="35" t="s">
        <v>103</v>
      </c>
      <c r="BS55" s="35" t="s">
        <v>103</v>
      </c>
      <c r="BT55" s="35" t="s">
        <v>103</v>
      </c>
      <c r="BU55" s="35" t="s">
        <v>103</v>
      </c>
      <c r="BV55" s="35" t="s">
        <v>103</v>
      </c>
      <c r="BW55" s="35" t="s">
        <v>103</v>
      </c>
      <c r="BX55" s="35" t="s">
        <v>103</v>
      </c>
      <c r="BY55" s="35" t="s">
        <v>291</v>
      </c>
      <c r="BZ55" s="35" t="s">
        <v>106</v>
      </c>
      <c r="CA55" s="35" t="s">
        <v>292</v>
      </c>
      <c r="CB55" s="35" t="s">
        <v>293</v>
      </c>
    </row>
    <row r="56" spans="1:80">
      <c r="A56" s="35" t="s">
        <v>1380</v>
      </c>
      <c r="B56" s="13" t="s">
        <v>1413</v>
      </c>
      <c r="C56" s="13" t="s">
        <v>1382</v>
      </c>
      <c r="D56" s="255">
        <v>0.45833333333333331</v>
      </c>
      <c r="E56" s="23" t="s">
        <v>104</v>
      </c>
      <c r="F56" s="37">
        <v>0.02</v>
      </c>
      <c r="G56" s="38">
        <v>25</v>
      </c>
      <c r="H56" s="38">
        <v>22</v>
      </c>
      <c r="K56" s="35" t="s">
        <v>217</v>
      </c>
      <c r="L56" s="35" t="s">
        <v>399</v>
      </c>
      <c r="M56" s="35" t="s">
        <v>134</v>
      </c>
      <c r="O56" s="38" t="s">
        <v>218</v>
      </c>
      <c r="Y56" s="35">
        <v>8.6</v>
      </c>
      <c r="Z56" s="35">
        <v>1.7</v>
      </c>
      <c r="AA56" s="38">
        <v>3.2</v>
      </c>
      <c r="AB56" s="78">
        <v>1</v>
      </c>
      <c r="AC56" s="38">
        <v>11.5</v>
      </c>
      <c r="AD56" s="40">
        <v>1300</v>
      </c>
      <c r="AS56" s="38">
        <v>1.4</v>
      </c>
      <c r="AT56" s="35" t="s">
        <v>442</v>
      </c>
      <c r="AU56" s="35" t="s">
        <v>632</v>
      </c>
      <c r="AV56" s="35">
        <v>1.1000000000000001</v>
      </c>
      <c r="AX56" s="35">
        <v>0.11</v>
      </c>
      <c r="AY56" s="35">
        <v>8.6999999999999994E-2</v>
      </c>
    </row>
    <row r="57" spans="1:80">
      <c r="A57" s="35" t="s">
        <v>1380</v>
      </c>
      <c r="B57" s="13" t="s">
        <v>1413</v>
      </c>
      <c r="C57" s="13" t="s">
        <v>1384</v>
      </c>
      <c r="D57" s="255">
        <v>0.49652777777777773</v>
      </c>
      <c r="E57" s="23" t="s">
        <v>99</v>
      </c>
      <c r="F57" s="37">
        <v>0.08</v>
      </c>
      <c r="G57" s="38">
        <v>28.3</v>
      </c>
      <c r="H57" s="38">
        <v>21.8</v>
      </c>
      <c r="K57" s="35" t="s">
        <v>217</v>
      </c>
      <c r="L57" s="35" t="s">
        <v>399</v>
      </c>
      <c r="M57" s="35" t="s">
        <v>134</v>
      </c>
      <c r="O57" s="38" t="s">
        <v>218</v>
      </c>
      <c r="Y57" s="35">
        <v>8.5</v>
      </c>
      <c r="Z57" s="35">
        <v>0.8</v>
      </c>
      <c r="AA57" s="38">
        <v>1.9</v>
      </c>
      <c r="AB57" s="78">
        <v>1</v>
      </c>
      <c r="AC57" s="38">
        <v>10.4</v>
      </c>
      <c r="AD57" s="40">
        <v>24000</v>
      </c>
      <c r="AG57" s="37" t="s">
        <v>566</v>
      </c>
      <c r="AS57" s="38">
        <v>1.3</v>
      </c>
      <c r="AT57" s="35">
        <v>0.04</v>
      </c>
      <c r="AU57" s="35" t="s">
        <v>632</v>
      </c>
      <c r="AV57" s="35">
        <v>1.3</v>
      </c>
      <c r="AX57" s="158">
        <v>0.05</v>
      </c>
      <c r="AY57" s="35">
        <v>4.2000000000000003E-2</v>
      </c>
      <c r="BY57" s="35" t="s">
        <v>291</v>
      </c>
      <c r="BZ57" s="35" t="s">
        <v>106</v>
      </c>
      <c r="CA57" s="35" t="s">
        <v>292</v>
      </c>
      <c r="CB57" s="35" t="s">
        <v>293</v>
      </c>
    </row>
    <row r="58" spans="1:80">
      <c r="A58" s="35" t="s">
        <v>1380</v>
      </c>
      <c r="B58" s="13" t="s">
        <v>1413</v>
      </c>
      <c r="C58" s="13" t="s">
        <v>197</v>
      </c>
      <c r="D58" s="255">
        <v>0.46180555555555558</v>
      </c>
      <c r="E58" s="23" t="s">
        <v>99</v>
      </c>
      <c r="F58" s="37">
        <v>0.02</v>
      </c>
      <c r="G58" s="38">
        <v>7</v>
      </c>
      <c r="H58" s="38">
        <v>6.2</v>
      </c>
      <c r="K58" s="35" t="s">
        <v>217</v>
      </c>
      <c r="L58" s="35" t="s">
        <v>399</v>
      </c>
      <c r="M58" s="35" t="s">
        <v>134</v>
      </c>
      <c r="O58" s="38" t="s">
        <v>218</v>
      </c>
      <c r="Y58" s="35">
        <v>8.1</v>
      </c>
      <c r="Z58" s="35">
        <v>0.6</v>
      </c>
      <c r="AA58" s="38">
        <v>2.1</v>
      </c>
      <c r="AB58" s="39" t="s">
        <v>411</v>
      </c>
      <c r="AC58" s="38">
        <v>12.8</v>
      </c>
      <c r="AD58" s="40">
        <v>780</v>
      </c>
      <c r="AG58" s="37" t="s">
        <v>566</v>
      </c>
      <c r="AS58" s="38">
        <v>1.7</v>
      </c>
      <c r="AT58" s="35">
        <v>0.05</v>
      </c>
      <c r="AU58" s="35" t="s">
        <v>632</v>
      </c>
      <c r="AV58" s="35">
        <v>1.5</v>
      </c>
      <c r="AX58" s="35">
        <v>9.5000000000000001E-2</v>
      </c>
      <c r="AY58" s="158">
        <v>0.08</v>
      </c>
      <c r="BC58" s="35">
        <v>0.03</v>
      </c>
    </row>
    <row r="59" spans="1:80">
      <c r="A59" s="35" t="s">
        <v>1380</v>
      </c>
      <c r="B59" s="13" t="s">
        <v>1414</v>
      </c>
      <c r="C59" s="13" t="s">
        <v>1382</v>
      </c>
      <c r="D59" s="255">
        <v>0.58333333333333337</v>
      </c>
      <c r="E59" s="23" t="s">
        <v>104</v>
      </c>
      <c r="F59" s="37">
        <v>0.28999999999999998</v>
      </c>
      <c r="G59" s="38">
        <v>26</v>
      </c>
      <c r="H59" s="38">
        <v>25</v>
      </c>
      <c r="K59" s="35" t="s">
        <v>1387</v>
      </c>
      <c r="L59" s="35" t="s">
        <v>1398</v>
      </c>
      <c r="M59" s="35">
        <v>40</v>
      </c>
      <c r="O59" s="38" t="s">
        <v>218</v>
      </c>
      <c r="Y59" s="35">
        <v>8.8000000000000007</v>
      </c>
      <c r="Z59" s="35">
        <v>1.7</v>
      </c>
      <c r="AA59" s="38">
        <v>3.5</v>
      </c>
      <c r="AB59" s="78">
        <v>10</v>
      </c>
      <c r="AC59" s="38">
        <v>9.9</v>
      </c>
      <c r="AD59" s="40">
        <v>7900</v>
      </c>
      <c r="AS59" s="38">
        <v>1.5</v>
      </c>
      <c r="AT59" s="35" t="s">
        <v>442</v>
      </c>
      <c r="AU59" s="35" t="s">
        <v>632</v>
      </c>
      <c r="AV59" s="35">
        <v>1.2</v>
      </c>
      <c r="AX59" s="35">
        <v>7.0999999999999994E-2</v>
      </c>
      <c r="AY59" s="35">
        <v>4.2000000000000003E-2</v>
      </c>
    </row>
    <row r="60" spans="1:80">
      <c r="A60" s="35" t="s">
        <v>1380</v>
      </c>
      <c r="B60" s="13" t="s">
        <v>1414</v>
      </c>
      <c r="C60" s="13" t="s">
        <v>1384</v>
      </c>
      <c r="D60" s="255">
        <v>0.37847222222222227</v>
      </c>
      <c r="E60" s="23" t="s">
        <v>104</v>
      </c>
      <c r="F60" s="37">
        <v>0.33</v>
      </c>
      <c r="G60" s="38">
        <v>29.7</v>
      </c>
      <c r="H60" s="38">
        <v>22.5</v>
      </c>
      <c r="K60" s="35" t="s">
        <v>217</v>
      </c>
      <c r="L60" s="35" t="s">
        <v>399</v>
      </c>
      <c r="M60" s="35" t="s">
        <v>134</v>
      </c>
      <c r="O60" s="38" t="s">
        <v>218</v>
      </c>
      <c r="Y60" s="35">
        <v>8.4</v>
      </c>
      <c r="Z60" s="52">
        <v>1</v>
      </c>
      <c r="AA60" s="38">
        <v>1.7</v>
      </c>
      <c r="AB60" s="78">
        <v>2</v>
      </c>
      <c r="AC60" s="38">
        <v>9.9</v>
      </c>
      <c r="AD60" s="40">
        <v>49000</v>
      </c>
      <c r="AG60" s="37" t="s">
        <v>566</v>
      </c>
      <c r="AS60" s="38">
        <v>1.4</v>
      </c>
      <c r="AT60" s="35" t="s">
        <v>442</v>
      </c>
      <c r="AU60" s="35" t="s">
        <v>632</v>
      </c>
      <c r="AV60" s="35">
        <v>1.3</v>
      </c>
      <c r="AX60" s="35">
        <v>2.4E-2</v>
      </c>
      <c r="AY60" s="35">
        <v>1.0999999999999999E-2</v>
      </c>
    </row>
    <row r="61" spans="1:80">
      <c r="A61" s="35" t="s">
        <v>1380</v>
      </c>
      <c r="B61" s="13" t="s">
        <v>1414</v>
      </c>
      <c r="C61" s="13" t="s">
        <v>197</v>
      </c>
      <c r="D61" s="255">
        <v>0.55555555555555558</v>
      </c>
      <c r="E61" s="23" t="s">
        <v>99</v>
      </c>
      <c r="F61" s="37">
        <v>0.11</v>
      </c>
      <c r="G61" s="38">
        <v>4.5999999999999996</v>
      </c>
      <c r="H61" s="38">
        <v>9.5</v>
      </c>
      <c r="K61" s="35" t="s">
        <v>217</v>
      </c>
      <c r="L61" s="35" t="s">
        <v>399</v>
      </c>
      <c r="M61" s="35" t="s">
        <v>134</v>
      </c>
      <c r="O61" s="38" t="s">
        <v>218</v>
      </c>
      <c r="Y61" s="35">
        <v>9.1</v>
      </c>
      <c r="Z61" s="52">
        <v>1</v>
      </c>
      <c r="AA61" s="38">
        <v>2.7</v>
      </c>
      <c r="AB61" s="78">
        <v>4</v>
      </c>
      <c r="AC61" s="38">
        <v>13.3</v>
      </c>
      <c r="AD61" s="40">
        <v>210</v>
      </c>
      <c r="AG61" s="37" t="s">
        <v>566</v>
      </c>
      <c r="AS61" s="38">
        <v>2.4</v>
      </c>
      <c r="AT61" s="35">
        <v>0.04</v>
      </c>
      <c r="AU61" s="35" t="s">
        <v>632</v>
      </c>
      <c r="AV61" s="35">
        <v>2.2000000000000002</v>
      </c>
      <c r="AX61" s="35">
        <v>4.5999999999999999E-2</v>
      </c>
      <c r="AY61" s="35">
        <v>2.5000000000000001E-2</v>
      </c>
      <c r="BC61" s="35">
        <v>0.03</v>
      </c>
    </row>
    <row r="62" spans="1:80">
      <c r="A62" s="35" t="s">
        <v>1380</v>
      </c>
      <c r="B62" s="13" t="s">
        <v>1415</v>
      </c>
      <c r="C62" s="13" t="s">
        <v>1382</v>
      </c>
      <c r="D62" s="255">
        <v>0.44444444444444442</v>
      </c>
      <c r="E62" s="23" t="s">
        <v>104</v>
      </c>
      <c r="F62" s="37">
        <v>0.09</v>
      </c>
      <c r="G62" s="38">
        <v>27</v>
      </c>
      <c r="H62" s="38">
        <v>21.6</v>
      </c>
      <c r="K62" s="35" t="s">
        <v>217</v>
      </c>
      <c r="L62" s="35" t="s">
        <v>399</v>
      </c>
      <c r="M62" s="35" t="s">
        <v>134</v>
      </c>
      <c r="O62" s="38" t="s">
        <v>218</v>
      </c>
      <c r="Y62" s="35">
        <v>9.4</v>
      </c>
      <c r="Z62" s="35">
        <v>1.5</v>
      </c>
      <c r="AA62" s="38">
        <v>2.9</v>
      </c>
      <c r="AB62" s="78">
        <v>2</v>
      </c>
      <c r="AC62" s="38">
        <v>13.4</v>
      </c>
      <c r="AD62" s="40">
        <v>490</v>
      </c>
      <c r="AS62" s="37">
        <v>0.93</v>
      </c>
      <c r="AT62" s="35" t="s">
        <v>442</v>
      </c>
      <c r="AU62" s="35" t="s">
        <v>632</v>
      </c>
      <c r="AV62" s="35">
        <v>0.81</v>
      </c>
      <c r="AX62" s="35">
        <v>6.2E-2</v>
      </c>
      <c r="AY62" s="35">
        <v>4.2000000000000003E-2</v>
      </c>
    </row>
    <row r="63" spans="1:80">
      <c r="A63" s="35" t="s">
        <v>1380</v>
      </c>
      <c r="B63" s="13" t="s">
        <v>1415</v>
      </c>
      <c r="C63" s="13" t="s">
        <v>1384</v>
      </c>
      <c r="D63" s="255">
        <v>0.54166666666666663</v>
      </c>
      <c r="E63" s="23" t="s">
        <v>104</v>
      </c>
      <c r="F63" s="37">
        <v>0.09</v>
      </c>
      <c r="G63" s="38">
        <v>31.7</v>
      </c>
      <c r="H63" s="38">
        <v>24.7</v>
      </c>
      <c r="K63" s="35" t="s">
        <v>217</v>
      </c>
      <c r="L63" s="35" t="s">
        <v>399</v>
      </c>
      <c r="M63" s="35" t="s">
        <v>134</v>
      </c>
      <c r="O63" s="38" t="s">
        <v>218</v>
      </c>
      <c r="P63" s="38" t="s">
        <v>584</v>
      </c>
      <c r="Q63" s="38" t="s">
        <v>106</v>
      </c>
      <c r="R63" s="35" t="s">
        <v>107</v>
      </c>
      <c r="S63" s="38" t="s">
        <v>114</v>
      </c>
      <c r="T63" s="35" t="s">
        <v>107</v>
      </c>
      <c r="U63" s="35" t="s">
        <v>110</v>
      </c>
      <c r="X63" s="35" t="s">
        <v>110</v>
      </c>
      <c r="Y63" s="35">
        <v>9.3000000000000007</v>
      </c>
      <c r="Z63" s="35">
        <v>1.6</v>
      </c>
      <c r="AA63" s="38">
        <v>2.6</v>
      </c>
      <c r="AB63" s="78">
        <v>7</v>
      </c>
      <c r="AC63" s="38">
        <v>13.1</v>
      </c>
      <c r="AD63" s="40">
        <v>2800</v>
      </c>
      <c r="AG63" s="37" t="s">
        <v>566</v>
      </c>
      <c r="AH63" s="35" t="s">
        <v>109</v>
      </c>
      <c r="AI63" s="35">
        <v>1E-3</v>
      </c>
      <c r="AJ63" s="35">
        <v>0.04</v>
      </c>
      <c r="AK63" s="35" t="s">
        <v>109</v>
      </c>
      <c r="AL63" s="39" t="s">
        <v>114</v>
      </c>
      <c r="AM63" s="35" t="s">
        <v>101</v>
      </c>
      <c r="AN63" s="35" t="s">
        <v>107</v>
      </c>
      <c r="AO63" s="35" t="s">
        <v>208</v>
      </c>
      <c r="AS63" s="37">
        <v>0.99</v>
      </c>
      <c r="AT63" s="35" t="s">
        <v>442</v>
      </c>
      <c r="AU63" s="35" t="s">
        <v>632</v>
      </c>
      <c r="AV63" s="113">
        <v>0.8</v>
      </c>
      <c r="AW63" s="35" t="s">
        <v>107</v>
      </c>
      <c r="AX63" s="35">
        <v>6.5000000000000002E-2</v>
      </c>
      <c r="AY63" s="35">
        <v>4.2000000000000003E-2</v>
      </c>
      <c r="BL63" s="35" t="s">
        <v>292</v>
      </c>
      <c r="BM63" s="35" t="s">
        <v>114</v>
      </c>
      <c r="BN63" s="35" t="s">
        <v>103</v>
      </c>
      <c r="BP63" s="35" t="s">
        <v>103</v>
      </c>
      <c r="BQ63" s="35" t="s">
        <v>103</v>
      </c>
      <c r="BR63" s="35" t="s">
        <v>103</v>
      </c>
      <c r="BS63" s="35" t="s">
        <v>103</v>
      </c>
      <c r="BT63" s="35" t="s">
        <v>103</v>
      </c>
      <c r="BU63" s="35" t="s">
        <v>103</v>
      </c>
      <c r="BV63" s="35" t="s">
        <v>103</v>
      </c>
      <c r="BW63" s="35" t="s">
        <v>103</v>
      </c>
      <c r="BX63" s="35" t="s">
        <v>103</v>
      </c>
    </row>
    <row r="64" spans="1:80">
      <c r="A64" s="35" t="s">
        <v>1380</v>
      </c>
      <c r="B64" s="13" t="s">
        <v>1415</v>
      </c>
      <c r="C64" s="13" t="s">
        <v>197</v>
      </c>
      <c r="D64" s="255">
        <v>0.4513888888888889</v>
      </c>
      <c r="E64" s="23" t="s">
        <v>99</v>
      </c>
      <c r="F64" s="37">
        <v>0.02</v>
      </c>
      <c r="G64" s="38">
        <v>8.1999999999999993</v>
      </c>
      <c r="H64" s="38">
        <v>7.1</v>
      </c>
      <c r="K64" s="35" t="s">
        <v>217</v>
      </c>
      <c r="L64" s="35" t="s">
        <v>399</v>
      </c>
      <c r="M64" s="35" t="s">
        <v>134</v>
      </c>
      <c r="O64" s="38" t="s">
        <v>218</v>
      </c>
      <c r="Y64" s="35">
        <v>9.1999999999999993</v>
      </c>
      <c r="Z64" s="35">
        <v>1.1000000000000001</v>
      </c>
      <c r="AA64" s="38">
        <v>3.6</v>
      </c>
      <c r="AB64" s="39" t="s">
        <v>411</v>
      </c>
      <c r="AC64" s="38">
        <v>23.2</v>
      </c>
      <c r="AD64" s="40">
        <v>33</v>
      </c>
      <c r="AG64" s="37" t="s">
        <v>566</v>
      </c>
      <c r="AS64" s="38">
        <v>1.1000000000000001</v>
      </c>
      <c r="AT64" s="35" t="s">
        <v>442</v>
      </c>
      <c r="AU64" s="35" t="s">
        <v>632</v>
      </c>
      <c r="AV64" s="35">
        <v>0.92</v>
      </c>
      <c r="AX64" s="35">
        <v>4.8000000000000001E-2</v>
      </c>
      <c r="AY64" s="35">
        <v>4.4999999999999998E-2</v>
      </c>
      <c r="BC64" s="35">
        <v>0.06</v>
      </c>
    </row>
    <row r="65" spans="1:80">
      <c r="A65" s="35" t="s">
        <v>1380</v>
      </c>
      <c r="B65" s="13" t="s">
        <v>1416</v>
      </c>
      <c r="C65" s="13" t="s">
        <v>1382</v>
      </c>
      <c r="D65" s="255">
        <v>0.46527777777777773</v>
      </c>
      <c r="E65" s="23" t="s">
        <v>104</v>
      </c>
      <c r="F65" s="37">
        <v>0.53</v>
      </c>
      <c r="G65" s="38">
        <v>27.5</v>
      </c>
      <c r="H65" s="38">
        <v>20</v>
      </c>
      <c r="K65" s="35" t="s">
        <v>217</v>
      </c>
      <c r="L65" s="35" t="s">
        <v>399</v>
      </c>
      <c r="M65" s="35" t="s">
        <v>134</v>
      </c>
      <c r="O65" s="38" t="s">
        <v>218</v>
      </c>
      <c r="Y65" s="35">
        <v>8.4</v>
      </c>
      <c r="Z65" s="35">
        <v>1.3</v>
      </c>
      <c r="AA65" s="38">
        <v>2.5</v>
      </c>
      <c r="AB65" s="78">
        <v>5</v>
      </c>
      <c r="AC65" s="38">
        <v>11.1</v>
      </c>
      <c r="AD65" s="40">
        <v>1300</v>
      </c>
      <c r="AS65" s="38">
        <v>1.2</v>
      </c>
      <c r="AT65" s="35">
        <v>0.04</v>
      </c>
      <c r="AU65" s="35" t="s">
        <v>632</v>
      </c>
      <c r="AV65" s="35">
        <v>0.92</v>
      </c>
      <c r="AX65" s="35">
        <v>5.8000000000000003E-2</v>
      </c>
      <c r="AY65" s="35">
        <v>3.5000000000000003E-2</v>
      </c>
    </row>
    <row r="66" spans="1:80">
      <c r="A66" s="35" t="s">
        <v>1380</v>
      </c>
      <c r="B66" s="13" t="s">
        <v>1416</v>
      </c>
      <c r="C66" s="13" t="s">
        <v>1384</v>
      </c>
      <c r="D66" s="255">
        <v>0.57638888888888895</v>
      </c>
      <c r="E66" s="23" t="s">
        <v>104</v>
      </c>
      <c r="F66" s="37">
        <v>0.36</v>
      </c>
      <c r="G66" s="38">
        <v>29.5</v>
      </c>
      <c r="H66" s="38">
        <v>24.5</v>
      </c>
      <c r="K66" s="35" t="s">
        <v>1387</v>
      </c>
      <c r="L66" s="35" t="s">
        <v>399</v>
      </c>
      <c r="M66" s="35">
        <v>74</v>
      </c>
      <c r="O66" s="38" t="s">
        <v>218</v>
      </c>
      <c r="P66" s="38" t="s">
        <v>584</v>
      </c>
      <c r="Q66" s="38" t="s">
        <v>106</v>
      </c>
      <c r="R66" s="35" t="s">
        <v>107</v>
      </c>
      <c r="S66" s="38" t="s">
        <v>114</v>
      </c>
      <c r="T66" s="35" t="s">
        <v>107</v>
      </c>
      <c r="U66" s="35" t="s">
        <v>110</v>
      </c>
      <c r="X66" s="35" t="s">
        <v>110</v>
      </c>
      <c r="Y66" s="35">
        <v>7.8</v>
      </c>
      <c r="Z66" s="35">
        <v>1.2</v>
      </c>
      <c r="AA66" s="38">
        <v>2.6</v>
      </c>
      <c r="AB66" s="78">
        <v>7</v>
      </c>
      <c r="AC66" s="38">
        <v>9.6</v>
      </c>
      <c r="AD66" s="40">
        <v>4600</v>
      </c>
      <c r="AG66" s="37" t="s">
        <v>566</v>
      </c>
      <c r="AH66" s="35" t="s">
        <v>109</v>
      </c>
      <c r="AI66" s="35">
        <v>1E-3</v>
      </c>
      <c r="AJ66" s="35">
        <v>0.05</v>
      </c>
      <c r="AK66" s="35" t="s">
        <v>109</v>
      </c>
      <c r="AL66" s="39" t="s">
        <v>114</v>
      </c>
      <c r="AM66" s="35" t="s">
        <v>101</v>
      </c>
      <c r="AN66" s="35" t="s">
        <v>107</v>
      </c>
      <c r="AO66" s="35" t="s">
        <v>208</v>
      </c>
      <c r="AS66" s="37">
        <v>0.9</v>
      </c>
      <c r="AT66" s="35">
        <v>0.05</v>
      </c>
      <c r="AU66" s="35" t="s">
        <v>632</v>
      </c>
      <c r="AV66" s="35">
        <v>0.69</v>
      </c>
      <c r="AW66" s="35" t="s">
        <v>107</v>
      </c>
      <c r="AX66" s="35">
        <v>5.8999999999999997E-2</v>
      </c>
      <c r="AY66" s="35">
        <v>3.7999999999999999E-2</v>
      </c>
      <c r="BL66" s="35" t="s">
        <v>292</v>
      </c>
      <c r="BM66" s="35" t="s">
        <v>114</v>
      </c>
      <c r="BN66" s="35" t="s">
        <v>103</v>
      </c>
      <c r="BP66" s="35" t="s">
        <v>103</v>
      </c>
      <c r="BQ66" s="35" t="s">
        <v>103</v>
      </c>
      <c r="BR66" s="35" t="s">
        <v>103</v>
      </c>
      <c r="BS66" s="35" t="s">
        <v>103</v>
      </c>
      <c r="BT66" s="35" t="s">
        <v>103</v>
      </c>
      <c r="BU66" s="35" t="s">
        <v>103</v>
      </c>
      <c r="BV66" s="35" t="s">
        <v>103</v>
      </c>
      <c r="BW66" s="35" t="s">
        <v>103</v>
      </c>
      <c r="BX66" s="35" t="s">
        <v>103</v>
      </c>
      <c r="BY66" s="35" t="s">
        <v>291</v>
      </c>
      <c r="BZ66" s="35" t="s">
        <v>106</v>
      </c>
      <c r="CA66" s="35" t="s">
        <v>292</v>
      </c>
      <c r="CB66" s="35" t="s">
        <v>293</v>
      </c>
    </row>
    <row r="67" spans="1:80">
      <c r="A67" s="35" t="s">
        <v>1380</v>
      </c>
      <c r="B67" s="13" t="s">
        <v>1416</v>
      </c>
      <c r="C67" s="13" t="s">
        <v>197</v>
      </c>
      <c r="D67" s="255">
        <v>0.47916666666666669</v>
      </c>
      <c r="E67" s="23" t="s">
        <v>99</v>
      </c>
      <c r="F67" s="37">
        <v>7.0000000000000007E-2</v>
      </c>
      <c r="G67" s="38">
        <v>7</v>
      </c>
      <c r="H67" s="38">
        <v>7</v>
      </c>
      <c r="K67" s="35" t="s">
        <v>217</v>
      </c>
      <c r="L67" s="35" t="s">
        <v>399</v>
      </c>
      <c r="M67" s="35" t="s">
        <v>134</v>
      </c>
      <c r="O67" s="38" t="s">
        <v>1417</v>
      </c>
      <c r="Y67" s="35">
        <v>7.8</v>
      </c>
      <c r="Z67" s="35">
        <v>1.3</v>
      </c>
      <c r="AA67" s="38">
        <v>2.8</v>
      </c>
      <c r="AB67" s="78">
        <v>2</v>
      </c>
      <c r="AC67" s="38">
        <v>12.5</v>
      </c>
      <c r="AD67" s="40">
        <v>260</v>
      </c>
      <c r="AG67" s="37" t="s">
        <v>566</v>
      </c>
      <c r="AS67" s="38">
        <v>2.1</v>
      </c>
      <c r="AT67" s="35">
        <v>0.18</v>
      </c>
      <c r="AU67" s="35" t="s">
        <v>632</v>
      </c>
      <c r="AV67" s="35">
        <v>1.8</v>
      </c>
      <c r="AX67" s="113">
        <v>0.1</v>
      </c>
      <c r="AY67" s="35">
        <v>8.6999999999999994E-2</v>
      </c>
      <c r="BC67" s="35">
        <v>0.04</v>
      </c>
    </row>
    <row r="68" spans="1:80">
      <c r="A68" s="35" t="s">
        <v>1380</v>
      </c>
      <c r="B68" s="13" t="s">
        <v>1418</v>
      </c>
      <c r="C68" s="13" t="s">
        <v>1382</v>
      </c>
      <c r="D68" s="255">
        <v>0.38194444444444442</v>
      </c>
      <c r="E68" s="23" t="s">
        <v>104</v>
      </c>
      <c r="F68" s="37">
        <v>0.02</v>
      </c>
      <c r="G68" s="38">
        <v>23.1</v>
      </c>
      <c r="H68" s="38">
        <v>17.8</v>
      </c>
      <c r="K68" s="35" t="s">
        <v>1387</v>
      </c>
      <c r="L68" s="35" t="s">
        <v>399</v>
      </c>
      <c r="M68" s="35">
        <v>62</v>
      </c>
      <c r="O68" s="38" t="s">
        <v>1417</v>
      </c>
      <c r="Y68" s="35">
        <v>7.8</v>
      </c>
      <c r="Z68" s="35">
        <v>1.1000000000000001</v>
      </c>
      <c r="AA68" s="38">
        <v>2.6</v>
      </c>
      <c r="AB68" s="78">
        <v>6</v>
      </c>
      <c r="AC68" s="38">
        <v>9.5</v>
      </c>
      <c r="AD68" s="40">
        <v>1700</v>
      </c>
      <c r="AS68" s="38">
        <v>2.7</v>
      </c>
      <c r="AT68" s="35">
        <v>0.16</v>
      </c>
      <c r="AU68" s="35" t="s">
        <v>632</v>
      </c>
      <c r="AV68" s="52">
        <v>2</v>
      </c>
      <c r="AX68" s="35">
        <v>9.9000000000000005E-2</v>
      </c>
      <c r="AY68" s="35">
        <v>5.5E-2</v>
      </c>
    </row>
    <row r="69" spans="1:80">
      <c r="A69" s="35" t="s">
        <v>1380</v>
      </c>
      <c r="B69" s="13" t="s">
        <v>1418</v>
      </c>
      <c r="C69" s="13" t="s">
        <v>1384</v>
      </c>
      <c r="D69" s="255">
        <v>0.37152777777777773</v>
      </c>
      <c r="E69" s="23" t="s">
        <v>99</v>
      </c>
      <c r="F69" s="37" t="s">
        <v>109</v>
      </c>
      <c r="G69" s="38">
        <v>29</v>
      </c>
      <c r="H69" s="38">
        <v>22</v>
      </c>
      <c r="K69" s="35" t="s">
        <v>217</v>
      </c>
      <c r="L69" s="35" t="s">
        <v>399</v>
      </c>
      <c r="M69" s="35" t="s">
        <v>134</v>
      </c>
      <c r="O69" s="38" t="s">
        <v>1419</v>
      </c>
      <c r="P69" s="38" t="s">
        <v>584</v>
      </c>
      <c r="Q69" s="38" t="s">
        <v>106</v>
      </c>
      <c r="R69" s="35" t="s">
        <v>107</v>
      </c>
      <c r="S69" s="38" t="s">
        <v>114</v>
      </c>
      <c r="T69" s="35" t="s">
        <v>107</v>
      </c>
      <c r="U69" s="35" t="s">
        <v>110</v>
      </c>
      <c r="X69" s="35" t="s">
        <v>110</v>
      </c>
      <c r="Y69" s="35">
        <v>7.6</v>
      </c>
      <c r="Z69" s="35">
        <v>0.8</v>
      </c>
      <c r="AA69" s="38">
        <v>1.4</v>
      </c>
      <c r="AB69" s="39" t="s">
        <v>411</v>
      </c>
      <c r="AC69" s="38">
        <v>7.9</v>
      </c>
      <c r="AD69" s="40">
        <v>11000</v>
      </c>
      <c r="AG69" s="37" t="s">
        <v>566</v>
      </c>
      <c r="AH69" s="35" t="s">
        <v>109</v>
      </c>
      <c r="AI69" s="35">
        <v>3.0000000000000001E-3</v>
      </c>
      <c r="AJ69" s="35">
        <v>0.13</v>
      </c>
      <c r="AK69" s="35">
        <v>0.02</v>
      </c>
      <c r="AL69" s="39" t="s">
        <v>114</v>
      </c>
      <c r="AM69" s="35" t="s">
        <v>101</v>
      </c>
      <c r="AN69" s="35" t="s">
        <v>107</v>
      </c>
      <c r="AO69" s="35" t="s">
        <v>208</v>
      </c>
      <c r="AS69" s="38">
        <v>2.8</v>
      </c>
      <c r="AT69" s="35">
        <v>0.05</v>
      </c>
      <c r="AU69" s="35" t="s">
        <v>632</v>
      </c>
      <c r="AV69" s="35">
        <v>2.5</v>
      </c>
      <c r="AW69" s="35" t="s">
        <v>107</v>
      </c>
      <c r="AX69" s="35">
        <v>4.3999999999999997E-2</v>
      </c>
      <c r="AY69" s="35">
        <v>3.3000000000000002E-2</v>
      </c>
      <c r="BL69" s="35" t="s">
        <v>292</v>
      </c>
      <c r="BM69" s="35" t="s">
        <v>114</v>
      </c>
      <c r="BN69" s="35" t="s">
        <v>103</v>
      </c>
      <c r="BP69" s="35" t="s">
        <v>103</v>
      </c>
      <c r="BQ69" s="35" t="s">
        <v>103</v>
      </c>
      <c r="BR69" s="35" t="s">
        <v>103</v>
      </c>
      <c r="BS69" s="35" t="s">
        <v>103</v>
      </c>
      <c r="BT69" s="35" t="s">
        <v>103</v>
      </c>
      <c r="BU69" s="35" t="s">
        <v>103</v>
      </c>
      <c r="BV69" s="35" t="s">
        <v>103</v>
      </c>
      <c r="BW69" s="35" t="s">
        <v>103</v>
      </c>
      <c r="BX69" s="35" t="s">
        <v>103</v>
      </c>
    </row>
    <row r="70" spans="1:80">
      <c r="A70" s="35" t="s">
        <v>1380</v>
      </c>
      <c r="B70" s="13" t="s">
        <v>1418</v>
      </c>
      <c r="C70" s="13" t="s">
        <v>197</v>
      </c>
      <c r="D70" s="255">
        <v>0.36805555555555558</v>
      </c>
      <c r="E70" s="23" t="s">
        <v>104</v>
      </c>
      <c r="F70" s="37" t="s">
        <v>109</v>
      </c>
      <c r="G70" s="38">
        <v>6.5</v>
      </c>
      <c r="H70" s="38">
        <v>12</v>
      </c>
      <c r="K70" s="35" t="s">
        <v>1392</v>
      </c>
      <c r="L70" s="35" t="s">
        <v>399</v>
      </c>
      <c r="M70" s="35" t="s">
        <v>134</v>
      </c>
      <c r="O70" s="38" t="s">
        <v>1405</v>
      </c>
      <c r="Y70" s="35">
        <v>7.8</v>
      </c>
      <c r="Z70" s="35">
        <v>0.6</v>
      </c>
      <c r="AA70" s="38">
        <v>1.3</v>
      </c>
      <c r="AB70" s="78">
        <v>4</v>
      </c>
      <c r="AC70" s="38">
        <v>10</v>
      </c>
      <c r="AD70" s="40">
        <v>790</v>
      </c>
      <c r="AG70" s="37" t="s">
        <v>566</v>
      </c>
      <c r="AS70" s="38">
        <v>4.5999999999999996</v>
      </c>
      <c r="AT70" s="35" t="s">
        <v>442</v>
      </c>
      <c r="AU70" s="35" t="s">
        <v>632</v>
      </c>
      <c r="AV70" s="35">
        <v>4.4000000000000004</v>
      </c>
      <c r="AX70" s="35">
        <v>5.2999999999999999E-2</v>
      </c>
      <c r="AY70" s="35">
        <v>3.3000000000000002E-2</v>
      </c>
      <c r="BC70" s="35" t="s">
        <v>443</v>
      </c>
    </row>
    <row r="71" spans="1:80">
      <c r="A71" s="35" t="s">
        <v>1380</v>
      </c>
      <c r="B71" s="13" t="s">
        <v>1420</v>
      </c>
      <c r="C71" s="13" t="s">
        <v>1382</v>
      </c>
      <c r="D71" s="255">
        <v>0.4236111111111111</v>
      </c>
      <c r="E71" s="23" t="s">
        <v>104</v>
      </c>
      <c r="F71" s="37">
        <v>0.03</v>
      </c>
      <c r="G71" s="38">
        <v>25</v>
      </c>
      <c r="H71" s="38">
        <v>18.600000000000001</v>
      </c>
      <c r="K71" s="35" t="s">
        <v>217</v>
      </c>
      <c r="L71" s="35" t="s">
        <v>399</v>
      </c>
      <c r="M71" s="35">
        <v>87</v>
      </c>
      <c r="O71" s="38" t="s">
        <v>218</v>
      </c>
      <c r="Y71" s="35">
        <v>8.1</v>
      </c>
      <c r="Z71" s="35">
        <v>0.7</v>
      </c>
      <c r="AA71" s="38">
        <v>2.8</v>
      </c>
      <c r="AB71" s="78">
        <v>9</v>
      </c>
      <c r="AC71" s="38">
        <v>9</v>
      </c>
      <c r="AD71" s="40">
        <v>3300</v>
      </c>
      <c r="AS71" s="38">
        <v>1.2</v>
      </c>
      <c r="AT71" s="35" t="s">
        <v>442</v>
      </c>
      <c r="AU71" s="35" t="s">
        <v>632</v>
      </c>
      <c r="AV71" s="52">
        <v>1</v>
      </c>
      <c r="AX71" s="113">
        <v>0.5</v>
      </c>
      <c r="AY71" s="35">
        <v>0.47</v>
      </c>
    </row>
    <row r="72" spans="1:80">
      <c r="A72" s="35" t="s">
        <v>1380</v>
      </c>
      <c r="B72" s="13" t="s">
        <v>1420</v>
      </c>
      <c r="C72" s="13" t="s">
        <v>1384</v>
      </c>
      <c r="D72" s="255">
        <v>0.4375</v>
      </c>
      <c r="E72" s="23" t="s">
        <v>99</v>
      </c>
      <c r="F72" s="37">
        <v>0.06</v>
      </c>
      <c r="G72" s="38">
        <v>25.2</v>
      </c>
      <c r="H72" s="38">
        <v>21</v>
      </c>
      <c r="K72" s="35" t="s">
        <v>217</v>
      </c>
      <c r="L72" s="35" t="s">
        <v>399</v>
      </c>
      <c r="M72" s="35" t="s">
        <v>134</v>
      </c>
      <c r="O72" s="38" t="s">
        <v>218</v>
      </c>
      <c r="Y72" s="35">
        <v>8.1999999999999993</v>
      </c>
      <c r="Z72" s="35">
        <v>0.9</v>
      </c>
      <c r="AA72" s="38">
        <v>2.8</v>
      </c>
      <c r="AB72" s="78">
        <v>8</v>
      </c>
      <c r="AC72" s="38">
        <v>9.1</v>
      </c>
      <c r="AD72" s="40">
        <v>24000</v>
      </c>
      <c r="AG72" s="37" t="s">
        <v>566</v>
      </c>
      <c r="AS72" s="38">
        <v>1.7</v>
      </c>
      <c r="AT72" s="35" t="s">
        <v>442</v>
      </c>
      <c r="AU72" s="35" t="s">
        <v>632</v>
      </c>
      <c r="AV72" s="35">
        <v>1.4</v>
      </c>
      <c r="AX72" s="113">
        <v>0.4</v>
      </c>
      <c r="AY72" s="35">
        <v>0.38</v>
      </c>
    </row>
    <row r="73" spans="1:80">
      <c r="A73" s="35" t="s">
        <v>1380</v>
      </c>
      <c r="B73" s="13" t="s">
        <v>1420</v>
      </c>
      <c r="C73" s="13" t="s">
        <v>197</v>
      </c>
      <c r="D73" s="255">
        <v>0.4236111111111111</v>
      </c>
      <c r="E73" s="23" t="s">
        <v>99</v>
      </c>
      <c r="F73" s="37">
        <v>0.03</v>
      </c>
      <c r="G73" s="38">
        <v>5.7</v>
      </c>
      <c r="H73" s="38">
        <v>7.8</v>
      </c>
      <c r="K73" s="35" t="s">
        <v>217</v>
      </c>
      <c r="L73" s="35" t="s">
        <v>399</v>
      </c>
      <c r="M73" s="35" t="s">
        <v>134</v>
      </c>
      <c r="O73" s="38" t="s">
        <v>218</v>
      </c>
      <c r="Y73" s="35">
        <v>8.1</v>
      </c>
      <c r="Z73" s="35">
        <v>0.5</v>
      </c>
      <c r="AA73" s="38">
        <v>2.2999999999999998</v>
      </c>
      <c r="AB73" s="78">
        <v>1</v>
      </c>
      <c r="AC73" s="38">
        <v>12.4</v>
      </c>
      <c r="AD73" s="40">
        <v>220</v>
      </c>
      <c r="AG73" s="37" t="s">
        <v>566</v>
      </c>
      <c r="AS73" s="38">
        <v>1.6</v>
      </c>
      <c r="AT73" s="35" t="s">
        <v>442</v>
      </c>
      <c r="AU73" s="35" t="s">
        <v>632</v>
      </c>
      <c r="AV73" s="35">
        <v>1.5</v>
      </c>
      <c r="AX73" s="35">
        <v>0.46</v>
      </c>
      <c r="AY73" s="35">
        <v>0.44</v>
      </c>
      <c r="BC73" s="35" t="s">
        <v>443</v>
      </c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G27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375" style="35" bestFit="1" customWidth="1"/>
    <col min="2" max="2" width="12.75" style="13" bestFit="1" customWidth="1"/>
    <col min="3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201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99" t="s">
        <v>1421</v>
      </c>
      <c r="B3" s="244" t="s">
        <v>1422</v>
      </c>
      <c r="C3" s="256" t="s">
        <v>1423</v>
      </c>
      <c r="D3" s="257">
        <v>0.41666666666666669</v>
      </c>
      <c r="E3" s="23" t="s">
        <v>397</v>
      </c>
      <c r="F3" s="258"/>
      <c r="G3" s="369">
        <v>23</v>
      </c>
      <c r="H3" s="369">
        <v>18.5</v>
      </c>
      <c r="I3" s="99"/>
      <c r="J3" s="99"/>
      <c r="K3" s="99" t="s">
        <v>146</v>
      </c>
      <c r="L3" s="99" t="s">
        <v>464</v>
      </c>
      <c r="M3" s="99" t="s">
        <v>1424</v>
      </c>
      <c r="O3" s="99" t="s">
        <v>1425</v>
      </c>
      <c r="T3" s="99"/>
      <c r="V3" s="99"/>
      <c r="W3" s="99"/>
      <c r="X3" s="99"/>
      <c r="Y3" s="370">
        <v>7.7</v>
      </c>
      <c r="Z3" s="371">
        <v>1.4</v>
      </c>
      <c r="AA3" s="372">
        <v>4.5</v>
      </c>
      <c r="AB3" s="372">
        <v>1</v>
      </c>
      <c r="AC3" s="369">
        <v>9.9</v>
      </c>
      <c r="AD3" s="99"/>
      <c r="AG3" s="99"/>
      <c r="AH3" s="99"/>
      <c r="AI3" s="99"/>
      <c r="AJ3" s="99"/>
      <c r="AK3" s="259"/>
      <c r="AL3" s="99"/>
      <c r="AM3" s="99"/>
      <c r="AN3" s="99"/>
      <c r="AO3" s="99"/>
      <c r="AP3" s="99"/>
      <c r="AQ3" s="99"/>
      <c r="AR3" s="259"/>
      <c r="AS3" s="260"/>
      <c r="AT3" s="373">
        <v>0.05</v>
      </c>
      <c r="AU3" s="259"/>
      <c r="AV3" s="258"/>
      <c r="AW3" s="99"/>
      <c r="AX3" s="372"/>
      <c r="AY3" s="99"/>
      <c r="AZ3" s="260"/>
      <c r="BA3" s="258"/>
      <c r="BB3" s="99"/>
      <c r="BC3" s="99"/>
      <c r="BD3" s="259"/>
      <c r="BE3" s="258"/>
      <c r="BF3" s="261"/>
      <c r="BG3" s="261"/>
      <c r="BH3" s="260"/>
      <c r="BI3" s="99"/>
      <c r="BJ3" s="99"/>
      <c r="BK3" s="99"/>
      <c r="BL3" s="99"/>
    </row>
    <row r="4" spans="1:85">
      <c r="A4" s="99" t="s">
        <v>1421</v>
      </c>
      <c r="B4" s="244" t="s">
        <v>1422</v>
      </c>
      <c r="C4" s="256" t="s">
        <v>1426</v>
      </c>
      <c r="D4" s="257">
        <v>0.4201388888888889</v>
      </c>
      <c r="E4" s="23" t="s">
        <v>141</v>
      </c>
      <c r="F4" s="258"/>
      <c r="G4" s="374">
        <v>20.6</v>
      </c>
      <c r="H4" s="374">
        <v>20.9</v>
      </c>
      <c r="I4" s="99"/>
      <c r="J4" s="99"/>
      <c r="K4" s="99" t="s">
        <v>1427</v>
      </c>
      <c r="L4" s="99" t="s">
        <v>464</v>
      </c>
      <c r="M4" s="99" t="s">
        <v>1428</v>
      </c>
      <c r="O4" s="99" t="s">
        <v>1429</v>
      </c>
      <c r="T4" s="99"/>
      <c r="V4" s="99"/>
      <c r="W4" s="99"/>
      <c r="X4" s="99"/>
      <c r="Y4" s="370">
        <v>7.8</v>
      </c>
      <c r="Z4" s="375">
        <v>2.1</v>
      </c>
      <c r="AA4" s="370">
        <v>5.8</v>
      </c>
      <c r="AB4" s="1">
        <v>4</v>
      </c>
      <c r="AC4" s="374">
        <v>9.8000000000000007</v>
      </c>
      <c r="AD4" s="99"/>
      <c r="AG4" s="99"/>
      <c r="AH4" s="99"/>
      <c r="AI4" s="99"/>
      <c r="AJ4" s="99"/>
      <c r="AK4" s="259"/>
      <c r="AL4" s="99"/>
      <c r="AM4" s="99"/>
      <c r="AN4" s="99"/>
      <c r="AO4" s="99"/>
      <c r="AP4" s="99"/>
      <c r="AQ4" s="99"/>
      <c r="AR4" s="259"/>
      <c r="AS4" s="260"/>
      <c r="AT4" s="370">
        <v>0.24</v>
      </c>
      <c r="AU4" s="259"/>
      <c r="AV4" s="258"/>
      <c r="AW4" s="99"/>
      <c r="AX4" s="370"/>
      <c r="AY4" s="99"/>
      <c r="AZ4" s="260"/>
      <c r="BA4" s="258"/>
      <c r="BB4" s="99"/>
      <c r="BC4" s="99"/>
      <c r="BD4" s="259"/>
      <c r="BE4" s="258"/>
      <c r="BF4" s="261"/>
      <c r="BG4" s="261"/>
      <c r="BH4" s="260"/>
      <c r="BI4" s="99"/>
      <c r="BJ4" s="99"/>
      <c r="BK4" s="99"/>
      <c r="BL4" s="99"/>
    </row>
    <row r="5" spans="1:85">
      <c r="A5" s="99" t="s">
        <v>1421</v>
      </c>
      <c r="B5" s="244" t="s">
        <v>1422</v>
      </c>
      <c r="C5" s="256" t="s">
        <v>274</v>
      </c>
      <c r="D5" s="257">
        <v>0.41319444444444442</v>
      </c>
      <c r="E5" s="23" t="s">
        <v>141</v>
      </c>
      <c r="F5" s="258"/>
      <c r="G5" s="374">
        <v>21</v>
      </c>
      <c r="H5" s="374">
        <v>22</v>
      </c>
      <c r="I5" s="99"/>
      <c r="J5" s="99"/>
      <c r="K5" s="99" t="s">
        <v>146</v>
      </c>
      <c r="L5" s="99" t="s">
        <v>464</v>
      </c>
      <c r="M5" s="99" t="s">
        <v>1428</v>
      </c>
      <c r="O5" s="99" t="s">
        <v>1429</v>
      </c>
      <c r="T5" s="99"/>
      <c r="V5" s="99"/>
      <c r="W5" s="99"/>
      <c r="X5" s="99"/>
      <c r="Y5" s="370">
        <v>8</v>
      </c>
      <c r="Z5" s="370">
        <v>1.7</v>
      </c>
      <c r="AA5" s="375">
        <v>6.4</v>
      </c>
      <c r="AB5" s="370">
        <v>5</v>
      </c>
      <c r="AC5" s="374">
        <v>9.9</v>
      </c>
      <c r="AD5" s="99"/>
      <c r="AG5" s="99"/>
      <c r="AH5" s="99"/>
      <c r="AI5" s="99"/>
      <c r="AJ5" s="99"/>
      <c r="AK5" s="259"/>
      <c r="AL5" s="99"/>
      <c r="AM5" s="99"/>
      <c r="AN5" s="99"/>
      <c r="AO5" s="99"/>
      <c r="AP5" s="99"/>
      <c r="AQ5" s="99"/>
      <c r="AR5" s="259"/>
      <c r="AS5" s="260"/>
      <c r="AT5" s="370">
        <v>0.05</v>
      </c>
      <c r="AU5" s="259"/>
      <c r="AV5" s="258"/>
      <c r="AW5" s="99"/>
      <c r="AX5" s="370"/>
      <c r="AY5" s="99"/>
      <c r="AZ5" s="260"/>
      <c r="BA5" s="258"/>
      <c r="BB5" s="99"/>
      <c r="BC5" s="99"/>
      <c r="BD5" s="259"/>
      <c r="BE5" s="258"/>
      <c r="BF5" s="261"/>
      <c r="BG5" s="261"/>
      <c r="BH5" s="260"/>
      <c r="BI5" s="99"/>
      <c r="BJ5" s="99"/>
      <c r="BK5" s="99"/>
      <c r="BL5" s="99"/>
    </row>
    <row r="6" spans="1:85">
      <c r="A6" s="99" t="s">
        <v>1421</v>
      </c>
      <c r="B6" s="244" t="s">
        <v>1422</v>
      </c>
      <c r="C6" s="256" t="s">
        <v>283</v>
      </c>
      <c r="D6" s="257">
        <v>0.41319444444444442</v>
      </c>
      <c r="E6" s="23" t="s">
        <v>397</v>
      </c>
      <c r="F6" s="258"/>
      <c r="G6" s="374">
        <v>31</v>
      </c>
      <c r="H6" s="374">
        <v>26</v>
      </c>
      <c r="I6" s="99"/>
      <c r="J6" s="99"/>
      <c r="K6" s="99" t="s">
        <v>153</v>
      </c>
      <c r="L6" s="99" t="s">
        <v>464</v>
      </c>
      <c r="M6" s="99" t="s">
        <v>1430</v>
      </c>
      <c r="O6" s="99" t="s">
        <v>1429</v>
      </c>
      <c r="T6" s="99"/>
      <c r="V6" s="99"/>
      <c r="W6" s="99"/>
      <c r="X6" s="99"/>
      <c r="Y6" s="370">
        <v>8.1</v>
      </c>
      <c r="Z6" s="370">
        <v>1.1000000000000001</v>
      </c>
      <c r="AA6" s="370">
        <v>5.3</v>
      </c>
      <c r="AB6" s="370">
        <v>2</v>
      </c>
      <c r="AC6" s="374">
        <v>9.4</v>
      </c>
      <c r="AD6" s="99"/>
      <c r="AG6" s="99"/>
      <c r="AH6" s="99"/>
      <c r="AI6" s="99"/>
      <c r="AJ6" s="99"/>
      <c r="AK6" s="259"/>
      <c r="AL6" s="99"/>
      <c r="AM6" s="99"/>
      <c r="AN6" s="99"/>
      <c r="AO6" s="99"/>
      <c r="AP6" s="99"/>
      <c r="AQ6" s="99"/>
      <c r="AR6" s="259"/>
      <c r="AS6" s="260"/>
      <c r="AT6" s="370">
        <v>0.04</v>
      </c>
      <c r="AU6" s="259"/>
      <c r="AV6" s="258"/>
      <c r="AW6" s="99"/>
      <c r="AX6" s="370"/>
      <c r="AY6" s="99"/>
      <c r="AZ6" s="260"/>
      <c r="BA6" s="258"/>
      <c r="BB6" s="99"/>
      <c r="BC6" s="99"/>
      <c r="BD6" s="259"/>
      <c r="BE6" s="258"/>
      <c r="BF6" s="261"/>
      <c r="BG6" s="261"/>
      <c r="BH6" s="260"/>
      <c r="BI6" s="99"/>
      <c r="BJ6" s="99"/>
      <c r="BK6" s="99"/>
      <c r="BL6" s="99"/>
    </row>
    <row r="7" spans="1:85">
      <c r="A7" s="99" t="s">
        <v>1421</v>
      </c>
      <c r="B7" s="244" t="s">
        <v>1422</v>
      </c>
      <c r="C7" s="256" t="s">
        <v>1431</v>
      </c>
      <c r="D7" s="257">
        <v>0.41666666666666669</v>
      </c>
      <c r="E7" s="23" t="s">
        <v>397</v>
      </c>
      <c r="F7" s="258"/>
      <c r="G7" s="369">
        <v>33.5</v>
      </c>
      <c r="H7" s="369">
        <v>25</v>
      </c>
      <c r="I7" s="99"/>
      <c r="J7" s="99"/>
      <c r="K7" s="99" t="s">
        <v>146</v>
      </c>
      <c r="L7" s="99" t="s">
        <v>464</v>
      </c>
      <c r="M7" s="99" t="s">
        <v>1430</v>
      </c>
      <c r="O7" s="99" t="s">
        <v>1429</v>
      </c>
      <c r="T7" s="99"/>
      <c r="V7" s="99"/>
      <c r="W7" s="99"/>
      <c r="X7" s="99"/>
      <c r="Y7" s="370">
        <v>7.8</v>
      </c>
      <c r="Z7" s="371">
        <v>1.2</v>
      </c>
      <c r="AA7" s="372">
        <v>3.6</v>
      </c>
      <c r="AB7" s="372">
        <v>1</v>
      </c>
      <c r="AC7" s="369">
        <v>8.1999999999999993</v>
      </c>
      <c r="AD7" s="99"/>
      <c r="AG7" s="99"/>
      <c r="AH7" s="99"/>
      <c r="AI7" s="99"/>
      <c r="AJ7" s="99"/>
      <c r="AK7" s="259"/>
      <c r="AL7" s="99"/>
      <c r="AM7" s="99"/>
      <c r="AN7" s="99"/>
      <c r="AO7" s="99"/>
      <c r="AP7" s="99"/>
      <c r="AQ7" s="99"/>
      <c r="AR7" s="259"/>
      <c r="AS7" s="376">
        <v>7.4</v>
      </c>
      <c r="AT7" s="373">
        <v>0.04</v>
      </c>
      <c r="AU7" s="259"/>
      <c r="AV7" s="258"/>
      <c r="AW7" s="99"/>
      <c r="AX7" s="377">
        <v>0.23</v>
      </c>
      <c r="AY7" s="99"/>
      <c r="AZ7" s="260"/>
      <c r="BA7" s="258"/>
      <c r="BB7" s="99"/>
      <c r="BC7" s="99"/>
      <c r="BD7" s="259"/>
      <c r="BE7" s="258"/>
      <c r="BF7" s="261"/>
      <c r="BG7" s="261"/>
      <c r="BH7" s="260"/>
      <c r="BI7" s="99"/>
      <c r="BJ7" s="99"/>
      <c r="BK7" s="99"/>
      <c r="BL7" s="99"/>
    </row>
    <row r="8" spans="1:85">
      <c r="A8" s="99" t="s">
        <v>1421</v>
      </c>
      <c r="B8" s="244" t="s">
        <v>1422</v>
      </c>
      <c r="C8" s="256" t="s">
        <v>1432</v>
      </c>
      <c r="D8" s="257">
        <v>0.40972222222222227</v>
      </c>
      <c r="E8" s="23" t="s">
        <v>397</v>
      </c>
      <c r="F8" s="258"/>
      <c r="G8" s="374">
        <v>28.5</v>
      </c>
      <c r="H8" s="374">
        <v>24.5</v>
      </c>
      <c r="I8" s="99"/>
      <c r="J8" s="99"/>
      <c r="K8" s="99" t="s">
        <v>146</v>
      </c>
      <c r="L8" s="99" t="s">
        <v>464</v>
      </c>
      <c r="M8" s="99" t="s">
        <v>1424</v>
      </c>
      <c r="O8" s="99" t="s">
        <v>1429</v>
      </c>
      <c r="T8" s="99"/>
      <c r="V8" s="99"/>
      <c r="W8" s="99"/>
      <c r="X8" s="99"/>
      <c r="Y8" s="370">
        <v>7.6</v>
      </c>
      <c r="Z8" s="375">
        <v>1.3</v>
      </c>
      <c r="AA8" s="370">
        <v>4.5</v>
      </c>
      <c r="AB8" s="1">
        <v>3</v>
      </c>
      <c r="AC8" s="374">
        <v>8.1</v>
      </c>
      <c r="AD8" s="99"/>
      <c r="AG8" s="99"/>
      <c r="AH8" s="99"/>
      <c r="AI8" s="99"/>
      <c r="AJ8" s="99"/>
      <c r="AK8" s="259"/>
      <c r="AL8" s="99"/>
      <c r="AM8" s="99"/>
      <c r="AN8" s="99"/>
      <c r="AO8" s="99"/>
      <c r="AP8" s="99"/>
      <c r="AQ8" s="99"/>
      <c r="AR8" s="259"/>
      <c r="AS8" s="370"/>
      <c r="AT8" s="370">
        <v>0.15</v>
      </c>
      <c r="AU8" s="259"/>
      <c r="AV8" s="258"/>
      <c r="AW8" s="99"/>
      <c r="AX8" s="370"/>
      <c r="AY8" s="99"/>
      <c r="AZ8" s="260"/>
      <c r="BA8" s="258"/>
      <c r="BB8" s="99"/>
      <c r="BC8" s="99"/>
      <c r="BD8" s="259"/>
      <c r="BE8" s="258"/>
      <c r="BF8" s="261"/>
      <c r="BG8" s="261"/>
      <c r="BH8" s="260"/>
      <c r="BI8" s="99"/>
      <c r="BJ8" s="99"/>
      <c r="BK8" s="99"/>
      <c r="BL8" s="99"/>
    </row>
    <row r="9" spans="1:85">
      <c r="A9" s="99" t="s">
        <v>1421</v>
      </c>
      <c r="B9" s="244" t="s">
        <v>1422</v>
      </c>
      <c r="C9" s="256" t="s">
        <v>328</v>
      </c>
      <c r="D9" s="257">
        <v>0.40972222222222227</v>
      </c>
      <c r="E9" s="23" t="s">
        <v>141</v>
      </c>
      <c r="F9" s="258"/>
      <c r="G9" s="374">
        <v>19.5</v>
      </c>
      <c r="H9" s="374">
        <v>20.5</v>
      </c>
      <c r="I9" s="99"/>
      <c r="J9" s="99"/>
      <c r="K9" s="99" t="s">
        <v>146</v>
      </c>
      <c r="L9" s="99" t="s">
        <v>464</v>
      </c>
      <c r="M9" s="99" t="s">
        <v>1424</v>
      </c>
      <c r="O9" s="99" t="s">
        <v>1429</v>
      </c>
      <c r="T9" s="99"/>
      <c r="V9" s="99"/>
      <c r="W9" s="99"/>
      <c r="X9" s="99"/>
      <c r="Y9" s="370">
        <v>7.6</v>
      </c>
      <c r="Z9" s="378">
        <v>0.9</v>
      </c>
      <c r="AA9" s="375">
        <v>4.0999999999999996</v>
      </c>
      <c r="AB9" s="370">
        <v>1</v>
      </c>
      <c r="AC9" s="374">
        <v>8.6</v>
      </c>
      <c r="AD9" s="99"/>
      <c r="AG9" s="99"/>
      <c r="AH9" s="99"/>
      <c r="AI9" s="99"/>
      <c r="AJ9" s="99"/>
      <c r="AK9" s="259"/>
      <c r="AL9" s="99"/>
      <c r="AM9" s="99"/>
      <c r="AN9" s="99"/>
      <c r="AO9" s="99"/>
      <c r="AP9" s="99"/>
      <c r="AQ9" s="99"/>
      <c r="AR9" s="259"/>
      <c r="AS9" s="370"/>
      <c r="AT9" s="370">
        <v>0.18</v>
      </c>
      <c r="AU9" s="259"/>
      <c r="AV9" s="258"/>
      <c r="AW9" s="99"/>
      <c r="AX9" s="370"/>
      <c r="AY9" s="99"/>
      <c r="AZ9" s="260"/>
      <c r="BA9" s="258"/>
      <c r="BB9" s="99"/>
      <c r="BC9" s="99"/>
      <c r="BD9" s="259"/>
      <c r="BE9" s="258"/>
      <c r="BF9" s="261"/>
      <c r="BG9" s="261"/>
      <c r="BH9" s="260"/>
      <c r="BI9" s="99"/>
      <c r="BJ9" s="99"/>
      <c r="BK9" s="99"/>
      <c r="BL9" s="99"/>
    </row>
    <row r="10" spans="1:85">
      <c r="A10" s="99" t="s">
        <v>1421</v>
      </c>
      <c r="B10" s="244" t="s">
        <v>1422</v>
      </c>
      <c r="C10" s="256" t="s">
        <v>1433</v>
      </c>
      <c r="D10" s="257">
        <v>0.40972222222222227</v>
      </c>
      <c r="E10" s="23" t="s">
        <v>141</v>
      </c>
      <c r="F10" s="258"/>
      <c r="G10" s="374">
        <v>17</v>
      </c>
      <c r="H10" s="374">
        <v>18</v>
      </c>
      <c r="I10" s="99"/>
      <c r="J10" s="99"/>
      <c r="K10" s="99" t="s">
        <v>146</v>
      </c>
      <c r="L10" s="99" t="s">
        <v>464</v>
      </c>
      <c r="M10" s="99" t="s">
        <v>1430</v>
      </c>
      <c r="O10" s="99" t="s">
        <v>1429</v>
      </c>
      <c r="T10" s="99"/>
      <c r="V10" s="99"/>
      <c r="W10" s="99"/>
      <c r="X10" s="99"/>
      <c r="Y10" s="370">
        <v>7.7</v>
      </c>
      <c r="Z10" s="370">
        <v>0.4</v>
      </c>
      <c r="AA10" s="370">
        <v>2.5</v>
      </c>
      <c r="AB10" s="370">
        <v>1</v>
      </c>
      <c r="AC10" s="374">
        <v>9.1</v>
      </c>
      <c r="AD10" s="99"/>
      <c r="AG10" s="99"/>
      <c r="AH10" s="99"/>
      <c r="AI10" s="99"/>
      <c r="AJ10" s="99"/>
      <c r="AK10" s="259"/>
      <c r="AL10" s="99"/>
      <c r="AM10" s="99"/>
      <c r="AN10" s="99"/>
      <c r="AO10" s="99"/>
      <c r="AP10" s="99"/>
      <c r="AQ10" s="99"/>
      <c r="AR10" s="259"/>
      <c r="AS10" s="370"/>
      <c r="AT10" s="370">
        <v>0.08</v>
      </c>
      <c r="AU10" s="259"/>
      <c r="AV10" s="258"/>
      <c r="AW10" s="99"/>
      <c r="AX10" s="370"/>
      <c r="AY10" s="99"/>
      <c r="AZ10" s="260"/>
      <c r="BA10" s="258"/>
      <c r="BB10" s="99"/>
      <c r="BC10" s="99"/>
      <c r="BD10" s="259"/>
      <c r="BE10" s="258"/>
      <c r="BF10" s="261"/>
      <c r="BG10" s="261"/>
      <c r="BH10" s="260"/>
      <c r="BI10" s="99"/>
      <c r="BJ10" s="99"/>
      <c r="BK10" s="99"/>
      <c r="BL10" s="99"/>
    </row>
    <row r="11" spans="1:85">
      <c r="A11" s="99" t="s">
        <v>1421</v>
      </c>
      <c r="B11" s="244" t="s">
        <v>1422</v>
      </c>
      <c r="C11" s="256" t="s">
        <v>1434</v>
      </c>
      <c r="D11" s="257">
        <v>0.41319444444444442</v>
      </c>
      <c r="E11" s="23" t="s">
        <v>1435</v>
      </c>
      <c r="F11" s="258"/>
      <c r="G11" s="374">
        <v>8.1999999999999993</v>
      </c>
      <c r="H11" s="374">
        <v>12.5</v>
      </c>
      <c r="I11" s="99"/>
      <c r="J11" s="99"/>
      <c r="K11" s="99" t="s">
        <v>146</v>
      </c>
      <c r="L11" s="99" t="s">
        <v>464</v>
      </c>
      <c r="M11" s="99" t="s">
        <v>1430</v>
      </c>
      <c r="O11" s="99" t="s">
        <v>1429</v>
      </c>
      <c r="T11" s="99"/>
      <c r="V11" s="99"/>
      <c r="W11" s="99"/>
      <c r="X11" s="99"/>
      <c r="Y11" s="370">
        <v>7.6</v>
      </c>
      <c r="Z11" s="370">
        <v>1.1000000000000001</v>
      </c>
      <c r="AA11" s="370">
        <v>3.9</v>
      </c>
      <c r="AB11" s="370">
        <v>1</v>
      </c>
      <c r="AC11" s="374">
        <v>10.199999999999999</v>
      </c>
      <c r="AD11" s="99"/>
      <c r="AG11" s="99"/>
      <c r="AH11" s="99"/>
      <c r="AI11" s="99"/>
      <c r="AJ11" s="99"/>
      <c r="AK11" s="259"/>
      <c r="AL11" s="99"/>
      <c r="AM11" s="99"/>
      <c r="AN11" s="99"/>
      <c r="AO11" s="99"/>
      <c r="AP11" s="99"/>
      <c r="AQ11" s="99"/>
      <c r="AR11" s="259"/>
      <c r="AS11" s="370"/>
      <c r="AT11" s="370">
        <v>0.12</v>
      </c>
      <c r="AU11" s="259"/>
      <c r="AV11" s="258"/>
      <c r="AW11" s="99"/>
      <c r="AX11" s="370"/>
      <c r="AY11" s="99"/>
      <c r="AZ11" s="260"/>
      <c r="BA11" s="258"/>
      <c r="BB11" s="99"/>
      <c r="BC11" s="99"/>
      <c r="BD11" s="259"/>
      <c r="BE11" s="258"/>
      <c r="BF11" s="261"/>
      <c r="BG11" s="261"/>
      <c r="BH11" s="260"/>
      <c r="BI11" s="99"/>
      <c r="BJ11" s="99"/>
      <c r="BK11" s="99"/>
      <c r="BL11" s="99"/>
    </row>
    <row r="12" spans="1:85">
      <c r="A12" s="99" t="s">
        <v>1421</v>
      </c>
      <c r="B12" s="244" t="s">
        <v>1422</v>
      </c>
      <c r="C12" s="256" t="s">
        <v>1436</v>
      </c>
      <c r="D12" s="257">
        <v>0.40972222222222227</v>
      </c>
      <c r="E12" s="23" t="s">
        <v>1435</v>
      </c>
      <c r="F12" s="258"/>
      <c r="G12" s="374">
        <v>7.2</v>
      </c>
      <c r="H12" s="374">
        <v>11.9</v>
      </c>
      <c r="I12" s="99"/>
      <c r="J12" s="99"/>
      <c r="K12" s="99" t="s">
        <v>146</v>
      </c>
      <c r="L12" s="99" t="s">
        <v>464</v>
      </c>
      <c r="M12" s="99" t="s">
        <v>1430</v>
      </c>
      <c r="O12" s="99" t="s">
        <v>1429</v>
      </c>
      <c r="T12" s="99"/>
      <c r="V12" s="99"/>
      <c r="W12" s="99"/>
      <c r="X12" s="99"/>
      <c r="Y12" s="370">
        <v>7.4</v>
      </c>
      <c r="Z12" s="370">
        <v>2.6</v>
      </c>
      <c r="AA12" s="375">
        <v>5.3</v>
      </c>
      <c r="AB12" s="370">
        <v>2</v>
      </c>
      <c r="AC12" s="374">
        <v>10</v>
      </c>
      <c r="AD12" s="99"/>
      <c r="AG12" s="99"/>
      <c r="AH12" s="99"/>
      <c r="AI12" s="99"/>
      <c r="AJ12" s="99"/>
      <c r="AK12" s="259"/>
      <c r="AL12" s="99"/>
      <c r="AM12" s="99"/>
      <c r="AN12" s="99"/>
      <c r="AO12" s="99"/>
      <c r="AP12" s="99"/>
      <c r="AQ12" s="99"/>
      <c r="AR12" s="259"/>
      <c r="AS12" s="370"/>
      <c r="AT12" s="370">
        <v>0.25</v>
      </c>
      <c r="AU12" s="259"/>
      <c r="AV12" s="258"/>
      <c r="AW12" s="99"/>
      <c r="AX12" s="370"/>
      <c r="AY12" s="99"/>
      <c r="AZ12" s="260"/>
      <c r="BA12" s="258"/>
      <c r="BB12" s="99"/>
      <c r="BC12" s="99"/>
      <c r="BD12" s="259"/>
      <c r="BE12" s="258"/>
      <c r="BF12" s="261"/>
      <c r="BG12" s="261"/>
      <c r="BH12" s="260"/>
      <c r="BI12" s="99"/>
      <c r="BJ12" s="99"/>
      <c r="BK12" s="99"/>
      <c r="BL12" s="99"/>
    </row>
    <row r="13" spans="1:85">
      <c r="A13" s="99" t="s">
        <v>1421</v>
      </c>
      <c r="B13" s="244" t="s">
        <v>1422</v>
      </c>
      <c r="C13" s="256" t="s">
        <v>1437</v>
      </c>
      <c r="D13" s="257">
        <v>0.41666666666666669</v>
      </c>
      <c r="E13" s="23" t="s">
        <v>1435</v>
      </c>
      <c r="F13" s="258"/>
      <c r="G13" s="374">
        <v>5.5</v>
      </c>
      <c r="H13" s="374">
        <v>11.5</v>
      </c>
      <c r="I13" s="99"/>
      <c r="J13" s="99"/>
      <c r="K13" s="99" t="s">
        <v>1427</v>
      </c>
      <c r="L13" s="99" t="s">
        <v>464</v>
      </c>
      <c r="M13" s="99" t="s">
        <v>1438</v>
      </c>
      <c r="O13" s="99" t="s">
        <v>1429</v>
      </c>
      <c r="T13" s="99"/>
      <c r="V13" s="99"/>
      <c r="W13" s="99"/>
      <c r="X13" s="99"/>
      <c r="Y13" s="370">
        <v>7.5</v>
      </c>
      <c r="Z13" s="375">
        <v>2.2999999999999998</v>
      </c>
      <c r="AA13" s="370">
        <v>5.6</v>
      </c>
      <c r="AB13" s="370">
        <v>2</v>
      </c>
      <c r="AC13" s="374">
        <v>10.6</v>
      </c>
      <c r="AD13" s="99"/>
      <c r="AG13" s="99"/>
      <c r="AH13" s="99"/>
      <c r="AI13" s="99"/>
      <c r="AJ13" s="99"/>
      <c r="AK13" s="259"/>
      <c r="AL13" s="99"/>
      <c r="AM13" s="99"/>
      <c r="AN13" s="99"/>
      <c r="AO13" s="99"/>
      <c r="AP13" s="99"/>
      <c r="AQ13" s="99"/>
      <c r="AR13" s="259"/>
      <c r="AS13" s="370">
        <v>9.6</v>
      </c>
      <c r="AT13" s="370">
        <v>0.27</v>
      </c>
      <c r="AU13" s="259"/>
      <c r="AV13" s="258"/>
      <c r="AW13" s="99"/>
      <c r="AX13" s="370">
        <v>0.42</v>
      </c>
      <c r="AY13" s="99"/>
      <c r="AZ13" s="260"/>
      <c r="BA13" s="258"/>
      <c r="BB13" s="99"/>
      <c r="BC13" s="99"/>
      <c r="BD13" s="259"/>
      <c r="BE13" s="258"/>
      <c r="BF13" s="261"/>
      <c r="BG13" s="261"/>
      <c r="BH13" s="260"/>
      <c r="BI13" s="99"/>
      <c r="BJ13" s="99"/>
      <c r="BK13" s="99"/>
      <c r="BL13" s="99"/>
    </row>
    <row r="14" spans="1:85">
      <c r="A14" s="99" t="s">
        <v>1421</v>
      </c>
      <c r="B14" s="244" t="s">
        <v>1422</v>
      </c>
      <c r="C14" s="256" t="s">
        <v>1439</v>
      </c>
      <c r="D14" s="257">
        <v>0.40972222222222227</v>
      </c>
      <c r="E14" s="23" t="s">
        <v>1435</v>
      </c>
      <c r="F14" s="258"/>
      <c r="G14" s="374">
        <v>17.8</v>
      </c>
      <c r="H14" s="374">
        <v>14.5</v>
      </c>
      <c r="I14" s="99"/>
      <c r="J14" s="99"/>
      <c r="K14" s="99" t="s">
        <v>146</v>
      </c>
      <c r="L14" s="99" t="s">
        <v>464</v>
      </c>
      <c r="M14" s="99" t="s">
        <v>1424</v>
      </c>
      <c r="O14" s="99" t="s">
        <v>1429</v>
      </c>
      <c r="T14" s="99"/>
      <c r="V14" s="99"/>
      <c r="W14" s="99"/>
      <c r="X14" s="99"/>
      <c r="Y14" s="370">
        <v>7.6</v>
      </c>
      <c r="Z14" s="370">
        <v>0.9</v>
      </c>
      <c r="AA14" s="370">
        <v>3.1</v>
      </c>
      <c r="AB14" s="370">
        <v>1</v>
      </c>
      <c r="AC14" s="374">
        <v>9.5</v>
      </c>
      <c r="AD14" s="99"/>
      <c r="AG14" s="99"/>
      <c r="AH14" s="99"/>
      <c r="AI14" s="99"/>
      <c r="AJ14" s="99"/>
      <c r="AK14" s="259"/>
      <c r="AL14" s="99"/>
      <c r="AM14" s="99"/>
      <c r="AN14" s="99"/>
      <c r="AO14" s="99"/>
      <c r="AP14" s="99"/>
      <c r="AQ14" s="99"/>
      <c r="AR14" s="259"/>
      <c r="AS14" s="259"/>
      <c r="AT14" s="370">
        <v>0.05</v>
      </c>
      <c r="AU14" s="259"/>
      <c r="AV14" s="258"/>
      <c r="AW14" s="99"/>
      <c r="AX14" s="258"/>
      <c r="AY14" s="99"/>
      <c r="AZ14" s="260"/>
      <c r="BA14" s="258"/>
      <c r="BB14" s="99"/>
      <c r="BC14" s="99"/>
      <c r="BD14" s="259"/>
      <c r="BE14" s="258"/>
      <c r="BF14" s="261"/>
      <c r="BG14" s="261"/>
      <c r="BH14" s="260"/>
      <c r="BI14" s="99"/>
      <c r="BJ14" s="99"/>
      <c r="BK14" s="99"/>
      <c r="BL14" s="99"/>
    </row>
    <row r="15" spans="1:85">
      <c r="A15" s="99" t="s">
        <v>1421</v>
      </c>
      <c r="B15" s="244" t="s">
        <v>1440</v>
      </c>
      <c r="C15" s="256" t="s">
        <v>1441</v>
      </c>
      <c r="D15" s="257">
        <v>0.44791666666666669</v>
      </c>
      <c r="E15" s="23" t="s">
        <v>397</v>
      </c>
      <c r="F15" s="258"/>
      <c r="G15" s="374">
        <v>23</v>
      </c>
      <c r="H15" s="369">
        <v>21</v>
      </c>
      <c r="I15" s="99"/>
      <c r="J15" s="99"/>
      <c r="K15" s="99" t="s">
        <v>146</v>
      </c>
      <c r="L15" s="99" t="s">
        <v>464</v>
      </c>
      <c r="M15" s="99" t="s">
        <v>1424</v>
      </c>
      <c r="O15" s="99" t="s">
        <v>1425</v>
      </c>
      <c r="T15" s="99"/>
      <c r="V15" s="99"/>
      <c r="W15" s="99"/>
      <c r="X15" s="99"/>
      <c r="Y15" s="370">
        <v>7.8</v>
      </c>
      <c r="Z15" s="371">
        <v>1.9</v>
      </c>
      <c r="AA15" s="372">
        <v>2.8</v>
      </c>
      <c r="AB15" s="372">
        <v>2</v>
      </c>
      <c r="AC15" s="369">
        <v>10.6</v>
      </c>
      <c r="AD15" s="379">
        <v>23000</v>
      </c>
      <c r="AG15" s="371"/>
      <c r="AH15" s="99"/>
      <c r="AI15" s="99"/>
      <c r="AJ15" s="99"/>
      <c r="AK15" s="259"/>
      <c r="AL15" s="99"/>
      <c r="AM15" s="99"/>
      <c r="AN15" s="99"/>
      <c r="AO15" s="99"/>
      <c r="AP15" s="99"/>
      <c r="AQ15" s="99"/>
      <c r="AR15" s="372"/>
      <c r="AS15" s="372"/>
      <c r="AT15" s="99"/>
      <c r="AU15" s="373"/>
      <c r="AV15" s="371"/>
      <c r="AW15" s="99"/>
      <c r="AX15" s="372"/>
      <c r="AY15" s="99"/>
      <c r="AZ15" s="260"/>
      <c r="BA15" s="258"/>
      <c r="BB15" s="99"/>
      <c r="BC15" s="99"/>
      <c r="BD15" s="259"/>
      <c r="BE15" s="258"/>
      <c r="BF15" s="261"/>
      <c r="BG15" s="261"/>
      <c r="BH15" s="260"/>
      <c r="BI15" s="99"/>
      <c r="BJ15" s="99"/>
      <c r="BK15" s="99"/>
      <c r="BL15" s="99"/>
    </row>
    <row r="16" spans="1:85">
      <c r="A16" s="99" t="s">
        <v>1421</v>
      </c>
      <c r="B16" s="244" t="s">
        <v>1440</v>
      </c>
      <c r="C16" s="256" t="s">
        <v>1442</v>
      </c>
      <c r="D16" s="257">
        <v>0.4548611111111111</v>
      </c>
      <c r="E16" s="23" t="s">
        <v>141</v>
      </c>
      <c r="F16" s="258"/>
      <c r="G16" s="374">
        <v>19.5</v>
      </c>
      <c r="H16" s="374">
        <v>20</v>
      </c>
      <c r="I16" s="99"/>
      <c r="J16" s="99"/>
      <c r="K16" s="99" t="s">
        <v>217</v>
      </c>
      <c r="L16" s="99" t="s">
        <v>464</v>
      </c>
      <c r="M16" s="99" t="s">
        <v>1430</v>
      </c>
      <c r="O16" s="99" t="s">
        <v>466</v>
      </c>
      <c r="T16" s="99"/>
      <c r="V16" s="99"/>
      <c r="W16" s="99"/>
      <c r="X16" s="99"/>
      <c r="Y16" s="370">
        <v>7.8</v>
      </c>
      <c r="Z16" s="375">
        <v>1</v>
      </c>
      <c r="AA16" s="370">
        <v>1.7</v>
      </c>
      <c r="AB16" s="370" t="s">
        <v>1443</v>
      </c>
      <c r="AC16" s="374">
        <v>11.2</v>
      </c>
      <c r="AD16" s="380">
        <v>11000</v>
      </c>
      <c r="AG16" s="370"/>
      <c r="AH16" s="99"/>
      <c r="AI16" s="99"/>
      <c r="AJ16" s="99"/>
      <c r="AK16" s="259"/>
      <c r="AL16" s="99"/>
      <c r="AM16" s="99"/>
      <c r="AN16" s="99"/>
      <c r="AO16" s="99"/>
      <c r="AP16" s="99"/>
      <c r="AQ16" s="99"/>
      <c r="AR16" s="370"/>
      <c r="AS16" s="370"/>
      <c r="AT16" s="99"/>
      <c r="AU16" s="370"/>
      <c r="AV16" s="370"/>
      <c r="AW16" s="99"/>
      <c r="AX16" s="370"/>
      <c r="AY16" s="99"/>
      <c r="AZ16" s="260"/>
      <c r="BA16" s="258"/>
      <c r="BB16" s="99"/>
      <c r="BC16" s="99"/>
      <c r="BD16" s="259"/>
      <c r="BE16" s="258"/>
      <c r="BF16" s="261"/>
      <c r="BG16" s="261"/>
      <c r="BH16" s="260"/>
      <c r="BI16" s="99"/>
      <c r="BJ16" s="99"/>
      <c r="BK16" s="99"/>
      <c r="BL16" s="99"/>
    </row>
    <row r="17" spans="1:74">
      <c r="A17" s="99" t="s">
        <v>1421</v>
      </c>
      <c r="B17" s="244" t="s">
        <v>1440</v>
      </c>
      <c r="C17" s="256" t="s">
        <v>274</v>
      </c>
      <c r="D17" s="257">
        <v>0.44791666666666669</v>
      </c>
      <c r="E17" s="23" t="s">
        <v>141</v>
      </c>
      <c r="F17" s="258"/>
      <c r="G17" s="374">
        <v>19</v>
      </c>
      <c r="H17" s="374">
        <v>20</v>
      </c>
      <c r="I17" s="99"/>
      <c r="J17" s="99"/>
      <c r="K17" s="99" t="s">
        <v>146</v>
      </c>
      <c r="L17" s="99" t="s">
        <v>464</v>
      </c>
      <c r="M17" s="99" t="s">
        <v>1430</v>
      </c>
      <c r="O17" s="99" t="s">
        <v>1429</v>
      </c>
      <c r="T17" s="99"/>
      <c r="V17" s="99"/>
      <c r="W17" s="99"/>
      <c r="X17" s="99"/>
      <c r="Y17" s="370">
        <v>8.4</v>
      </c>
      <c r="Z17" s="370">
        <v>1.3</v>
      </c>
      <c r="AA17" s="375">
        <v>2.6</v>
      </c>
      <c r="AB17" s="370">
        <v>5</v>
      </c>
      <c r="AC17" s="374">
        <v>13.8</v>
      </c>
      <c r="AD17" s="380">
        <v>23000</v>
      </c>
      <c r="AG17" s="370"/>
      <c r="AH17" s="99"/>
      <c r="AI17" s="99"/>
      <c r="AJ17" s="99"/>
      <c r="AK17" s="259"/>
      <c r="AL17" s="99"/>
      <c r="AM17" s="99"/>
      <c r="AN17" s="99"/>
      <c r="AO17" s="99"/>
      <c r="AP17" s="99"/>
      <c r="AQ17" s="99"/>
      <c r="AR17" s="370"/>
      <c r="AS17" s="370"/>
      <c r="AT17" s="99"/>
      <c r="AU17" s="370"/>
      <c r="AV17" s="370"/>
      <c r="AW17" s="99"/>
      <c r="AX17" s="370"/>
      <c r="AY17" s="99"/>
      <c r="AZ17" s="260"/>
      <c r="BA17" s="258"/>
      <c r="BB17" s="99"/>
      <c r="BC17" s="99"/>
      <c r="BD17" s="259"/>
      <c r="BE17" s="258"/>
      <c r="BF17" s="261"/>
      <c r="BG17" s="261"/>
      <c r="BH17" s="260"/>
      <c r="BI17" s="99"/>
      <c r="BJ17" s="99"/>
      <c r="BK17" s="99"/>
      <c r="BL17" s="99"/>
    </row>
    <row r="18" spans="1:74">
      <c r="A18" s="99" t="s">
        <v>1421</v>
      </c>
      <c r="B18" s="244" t="s">
        <v>1440</v>
      </c>
      <c r="C18" s="256" t="s">
        <v>283</v>
      </c>
      <c r="D18" s="257">
        <v>0.4513888888888889</v>
      </c>
      <c r="E18" s="23" t="s">
        <v>397</v>
      </c>
      <c r="F18" s="258"/>
      <c r="G18" s="374">
        <v>29.5</v>
      </c>
      <c r="H18" s="374">
        <v>25</v>
      </c>
      <c r="I18" s="99"/>
      <c r="J18" s="99"/>
      <c r="K18" s="99" t="s">
        <v>1427</v>
      </c>
      <c r="L18" s="99" t="s">
        <v>464</v>
      </c>
      <c r="M18" s="99" t="s">
        <v>1430</v>
      </c>
      <c r="O18" s="99" t="s">
        <v>466</v>
      </c>
      <c r="T18" s="99"/>
      <c r="V18" s="99"/>
      <c r="W18" s="99"/>
      <c r="X18" s="99"/>
      <c r="Y18" s="370">
        <v>8.9</v>
      </c>
      <c r="Z18" s="370">
        <v>1.5</v>
      </c>
      <c r="AA18" s="375">
        <v>2</v>
      </c>
      <c r="AB18" s="370">
        <v>3</v>
      </c>
      <c r="AC18" s="374">
        <v>17.100000000000001</v>
      </c>
      <c r="AD18" s="380">
        <v>13000</v>
      </c>
      <c r="AG18" s="370"/>
      <c r="AH18" s="99"/>
      <c r="AI18" s="99"/>
      <c r="AJ18" s="99"/>
      <c r="AK18" s="259"/>
      <c r="AL18" s="99"/>
      <c r="AM18" s="99"/>
      <c r="AN18" s="99"/>
      <c r="AO18" s="99"/>
      <c r="AP18" s="99"/>
      <c r="AQ18" s="99"/>
      <c r="AR18" s="370"/>
      <c r="AS18" s="370"/>
      <c r="AT18" s="99"/>
      <c r="AU18" s="370"/>
      <c r="AV18" s="370"/>
      <c r="AW18" s="99"/>
      <c r="AX18" s="370"/>
      <c r="AY18" s="99"/>
      <c r="AZ18" s="260"/>
      <c r="BA18" s="258"/>
      <c r="BB18" s="99"/>
      <c r="BC18" s="99"/>
      <c r="BD18" s="259"/>
      <c r="BE18" s="258"/>
      <c r="BF18" s="261"/>
      <c r="BG18" s="261"/>
      <c r="BH18" s="260"/>
      <c r="BI18" s="99"/>
      <c r="BJ18" s="99"/>
      <c r="BK18" s="99"/>
      <c r="BL18" s="99"/>
    </row>
    <row r="19" spans="1:74">
      <c r="A19" s="99" t="s">
        <v>1421</v>
      </c>
      <c r="B19" s="244" t="s">
        <v>1440</v>
      </c>
      <c r="C19" s="256" t="s">
        <v>1444</v>
      </c>
      <c r="D19" s="257">
        <v>0.4513888888888889</v>
      </c>
      <c r="E19" s="23" t="s">
        <v>397</v>
      </c>
      <c r="F19" s="258">
        <v>0.06</v>
      </c>
      <c r="G19" s="369">
        <v>29</v>
      </c>
      <c r="H19" s="369">
        <v>23</v>
      </c>
      <c r="I19" s="99"/>
      <c r="J19" s="99"/>
      <c r="K19" s="99" t="s">
        <v>217</v>
      </c>
      <c r="L19" s="99" t="s">
        <v>464</v>
      </c>
      <c r="M19" s="99" t="s">
        <v>1430</v>
      </c>
      <c r="O19" s="99" t="s">
        <v>466</v>
      </c>
      <c r="T19" s="99"/>
      <c r="V19" s="99"/>
      <c r="W19" s="99"/>
      <c r="X19" s="99"/>
      <c r="Y19" s="370">
        <v>7.5</v>
      </c>
      <c r="Z19" s="371">
        <v>1.3</v>
      </c>
      <c r="AA19" s="372">
        <v>1.8</v>
      </c>
      <c r="AB19" s="372">
        <v>2</v>
      </c>
      <c r="AC19" s="369">
        <v>9.6</v>
      </c>
      <c r="AD19" s="379">
        <v>79000</v>
      </c>
      <c r="AG19" s="371"/>
      <c r="AH19" s="99"/>
      <c r="AI19" s="372">
        <v>1.2999999999999999E-2</v>
      </c>
      <c r="AJ19" s="99"/>
      <c r="AK19" s="259"/>
      <c r="AL19" s="99"/>
      <c r="AM19" s="99"/>
      <c r="AN19" s="99"/>
      <c r="AO19" s="99"/>
      <c r="AP19" s="99"/>
      <c r="AQ19" s="99"/>
      <c r="AS19" s="371">
        <v>5</v>
      </c>
      <c r="AT19" s="99"/>
      <c r="AU19" s="373">
        <v>0.02</v>
      </c>
      <c r="AV19" s="371">
        <v>4.4000000000000004</v>
      </c>
      <c r="AW19" s="99"/>
      <c r="AX19" s="377">
        <v>0.05</v>
      </c>
      <c r="AY19" s="99"/>
      <c r="AZ19" s="260"/>
      <c r="BA19" s="258"/>
      <c r="BB19" s="99"/>
      <c r="BC19" s="99"/>
      <c r="BD19" s="259"/>
      <c r="BE19" s="258"/>
      <c r="BF19" s="261"/>
      <c r="BG19" s="261"/>
      <c r="BH19" s="260"/>
      <c r="BN19" s="99" t="s">
        <v>1445</v>
      </c>
      <c r="BR19" s="99">
        <v>4.0000000000000002E-4</v>
      </c>
      <c r="BS19" s="99">
        <v>2.9999999999999997E-4</v>
      </c>
      <c r="BV19" s="99" t="s">
        <v>1445</v>
      </c>
    </row>
    <row r="20" spans="1:74">
      <c r="A20" s="99" t="s">
        <v>1421</v>
      </c>
      <c r="B20" s="244" t="s">
        <v>1440</v>
      </c>
      <c r="C20" s="256" t="s">
        <v>1446</v>
      </c>
      <c r="D20" s="257">
        <v>0.44444444444444442</v>
      </c>
      <c r="E20" s="23" t="s">
        <v>397</v>
      </c>
      <c r="F20" s="258"/>
      <c r="G20" s="374">
        <v>26</v>
      </c>
      <c r="H20" s="374">
        <v>23</v>
      </c>
      <c r="I20" s="99"/>
      <c r="J20" s="99"/>
      <c r="K20" s="99" t="s">
        <v>217</v>
      </c>
      <c r="L20" s="99" t="s">
        <v>464</v>
      </c>
      <c r="M20" s="99" t="s">
        <v>1424</v>
      </c>
      <c r="O20" s="99" t="s">
        <v>466</v>
      </c>
      <c r="T20" s="99"/>
      <c r="V20" s="99"/>
      <c r="W20" s="99"/>
      <c r="X20" s="99"/>
      <c r="Y20" s="370">
        <v>7.4</v>
      </c>
      <c r="Z20" s="375">
        <v>1</v>
      </c>
      <c r="AA20" s="370">
        <v>1.5</v>
      </c>
      <c r="AB20" s="370" t="s">
        <v>1447</v>
      </c>
      <c r="AC20" s="374">
        <v>8.5</v>
      </c>
      <c r="AD20" s="380">
        <v>49000</v>
      </c>
      <c r="AG20" s="370"/>
      <c r="AH20" s="99"/>
      <c r="AI20" s="370"/>
      <c r="AJ20" s="99"/>
      <c r="AK20" s="259"/>
      <c r="AL20" s="99"/>
      <c r="AM20" s="99"/>
      <c r="AN20" s="99"/>
      <c r="AO20" s="99"/>
      <c r="AP20" s="99"/>
      <c r="AQ20" s="99"/>
      <c r="AS20" s="370"/>
      <c r="AT20" s="99"/>
      <c r="AU20" s="370"/>
      <c r="AV20" s="370"/>
      <c r="AW20" s="99"/>
      <c r="AX20" s="370"/>
      <c r="AY20" s="99"/>
      <c r="AZ20" s="260"/>
      <c r="BA20" s="258"/>
      <c r="BB20" s="99"/>
      <c r="BC20" s="99"/>
      <c r="BD20" s="259"/>
      <c r="BE20" s="258"/>
      <c r="BF20" s="261"/>
      <c r="BG20" s="261"/>
      <c r="BH20" s="260"/>
      <c r="BN20" s="99"/>
      <c r="BR20" s="99"/>
      <c r="BS20" s="99"/>
      <c r="BV20" s="99"/>
    </row>
    <row r="21" spans="1:74">
      <c r="A21" s="99" t="s">
        <v>1421</v>
      </c>
      <c r="B21" s="244" t="s">
        <v>1440</v>
      </c>
      <c r="C21" s="256" t="s">
        <v>1448</v>
      </c>
      <c r="D21" s="257">
        <v>0.44444444444444442</v>
      </c>
      <c r="E21" s="23" t="s">
        <v>141</v>
      </c>
      <c r="F21" s="258"/>
      <c r="G21" s="374">
        <v>17.600000000000001</v>
      </c>
      <c r="H21" s="374">
        <v>19</v>
      </c>
      <c r="I21" s="99"/>
      <c r="J21" s="99"/>
      <c r="K21" s="99" t="s">
        <v>146</v>
      </c>
      <c r="L21" s="99" t="s">
        <v>464</v>
      </c>
      <c r="M21" s="99" t="s">
        <v>1430</v>
      </c>
      <c r="O21" s="99" t="s">
        <v>466</v>
      </c>
      <c r="T21" s="99"/>
      <c r="V21" s="99"/>
      <c r="W21" s="99"/>
      <c r="X21" s="99"/>
      <c r="Y21" s="370">
        <v>7.5</v>
      </c>
      <c r="Z21" s="378">
        <v>0.4</v>
      </c>
      <c r="AA21" s="375">
        <v>1.6</v>
      </c>
      <c r="AB21" s="370">
        <v>2</v>
      </c>
      <c r="AC21" s="374">
        <v>9.1</v>
      </c>
      <c r="AD21" s="380">
        <v>13000</v>
      </c>
      <c r="AG21" s="370"/>
      <c r="AH21" s="99"/>
      <c r="AI21" s="370"/>
      <c r="AJ21" s="99"/>
      <c r="AK21" s="259"/>
      <c r="AL21" s="99"/>
      <c r="AM21" s="99"/>
      <c r="AN21" s="99"/>
      <c r="AO21" s="99"/>
      <c r="AP21" s="99"/>
      <c r="AQ21" s="99"/>
      <c r="AS21" s="370"/>
      <c r="AT21" s="99"/>
      <c r="AU21" s="370"/>
      <c r="AV21" s="370"/>
      <c r="AW21" s="99"/>
      <c r="AX21" s="370"/>
      <c r="AY21" s="99"/>
      <c r="AZ21" s="260"/>
      <c r="BA21" s="258"/>
      <c r="BB21" s="99"/>
      <c r="BC21" s="99"/>
      <c r="BD21" s="259"/>
      <c r="BE21" s="258"/>
      <c r="BF21" s="261"/>
      <c r="BG21" s="261"/>
      <c r="BH21" s="260"/>
      <c r="BN21" s="99"/>
      <c r="BR21" s="99"/>
      <c r="BS21" s="99"/>
      <c r="BV21" s="99"/>
    </row>
    <row r="22" spans="1:74">
      <c r="A22" s="99" t="s">
        <v>1421</v>
      </c>
      <c r="B22" s="244" t="s">
        <v>1440</v>
      </c>
      <c r="C22" s="256" t="s">
        <v>1433</v>
      </c>
      <c r="D22" s="257">
        <v>0.44444444444444442</v>
      </c>
      <c r="E22" s="23" t="s">
        <v>141</v>
      </c>
      <c r="F22" s="258"/>
      <c r="G22" s="374">
        <v>16.5</v>
      </c>
      <c r="H22" s="374">
        <v>17</v>
      </c>
      <c r="I22" s="99"/>
      <c r="J22" s="99"/>
      <c r="K22" s="99" t="s">
        <v>217</v>
      </c>
      <c r="L22" s="99" t="s">
        <v>464</v>
      </c>
      <c r="M22" s="99" t="s">
        <v>134</v>
      </c>
      <c r="O22" s="99" t="s">
        <v>466</v>
      </c>
      <c r="T22" s="99"/>
      <c r="V22" s="99"/>
      <c r="W22" s="99"/>
      <c r="X22" s="99"/>
      <c r="Y22" s="370">
        <v>7.2</v>
      </c>
      <c r="Z22" s="370">
        <v>0.2</v>
      </c>
      <c r="AA22" s="370">
        <v>1.1000000000000001</v>
      </c>
      <c r="AB22" s="370">
        <v>2</v>
      </c>
      <c r="AC22" s="374">
        <v>8.1999999999999993</v>
      </c>
      <c r="AD22" s="380">
        <v>22000</v>
      </c>
      <c r="AG22" s="370"/>
      <c r="AH22" s="99"/>
      <c r="AI22" s="370"/>
      <c r="AJ22" s="99"/>
      <c r="AK22" s="259"/>
      <c r="AL22" s="99"/>
      <c r="AM22" s="99"/>
      <c r="AN22" s="99"/>
      <c r="AO22" s="99"/>
      <c r="AP22" s="99"/>
      <c r="AQ22" s="99"/>
      <c r="AS22" s="370"/>
      <c r="AT22" s="99"/>
      <c r="AU22" s="370"/>
      <c r="AV22" s="370"/>
      <c r="AW22" s="99"/>
      <c r="AX22" s="370"/>
      <c r="AY22" s="99"/>
      <c r="AZ22" s="260"/>
      <c r="BA22" s="258"/>
      <c r="BB22" s="99"/>
      <c r="BC22" s="99"/>
      <c r="BD22" s="259"/>
      <c r="BE22" s="258"/>
      <c r="BF22" s="261"/>
      <c r="BG22" s="261"/>
      <c r="BH22" s="260"/>
      <c r="BN22" s="99"/>
      <c r="BR22" s="99"/>
      <c r="BS22" s="99"/>
      <c r="BV22" s="99"/>
    </row>
    <row r="23" spans="1:74">
      <c r="A23" s="99" t="s">
        <v>1421</v>
      </c>
      <c r="B23" s="244" t="s">
        <v>1440</v>
      </c>
      <c r="C23" s="256" t="s">
        <v>1434</v>
      </c>
      <c r="D23" s="257">
        <v>0.44791666666666669</v>
      </c>
      <c r="E23" s="23" t="s">
        <v>1435</v>
      </c>
      <c r="F23" s="258"/>
      <c r="G23" s="374">
        <v>8.5</v>
      </c>
      <c r="H23" s="374">
        <v>12.5</v>
      </c>
      <c r="I23" s="99"/>
      <c r="J23" s="99"/>
      <c r="K23" s="99" t="s">
        <v>217</v>
      </c>
      <c r="L23" s="99" t="s">
        <v>464</v>
      </c>
      <c r="M23" s="99" t="s">
        <v>1430</v>
      </c>
      <c r="O23" s="99" t="s">
        <v>466</v>
      </c>
      <c r="T23" s="99"/>
      <c r="V23" s="99"/>
      <c r="W23" s="99"/>
      <c r="X23" s="99"/>
      <c r="Y23" s="370">
        <v>7.3</v>
      </c>
      <c r="Z23" s="370">
        <v>0.5</v>
      </c>
      <c r="AA23" s="370">
        <v>0.9</v>
      </c>
      <c r="AB23" s="381">
        <v>2</v>
      </c>
      <c r="AC23" s="374">
        <v>9.6999999999999993</v>
      </c>
      <c r="AD23" s="380">
        <v>2800</v>
      </c>
      <c r="AG23" s="370"/>
      <c r="AH23" s="99"/>
      <c r="AI23" s="382"/>
      <c r="AJ23" s="99"/>
      <c r="AK23" s="259"/>
      <c r="AL23" s="99"/>
      <c r="AM23" s="99"/>
      <c r="AN23" s="99"/>
      <c r="AO23" s="99"/>
      <c r="AP23" s="99"/>
      <c r="AQ23" s="99"/>
      <c r="AS23" s="370"/>
      <c r="AT23" s="99"/>
      <c r="AU23" s="370"/>
      <c r="AV23" s="370"/>
      <c r="AW23" s="99"/>
      <c r="AX23" s="370"/>
      <c r="AY23" s="99"/>
      <c r="AZ23" s="260"/>
      <c r="BA23" s="258"/>
      <c r="BB23" s="99"/>
      <c r="BC23" s="99"/>
      <c r="BD23" s="259"/>
      <c r="BE23" s="258"/>
      <c r="BF23" s="261"/>
      <c r="BG23" s="261"/>
      <c r="BH23" s="260"/>
      <c r="BN23" s="99"/>
      <c r="BR23" s="99"/>
      <c r="BS23" s="99"/>
      <c r="BV23" s="99"/>
    </row>
    <row r="24" spans="1:74">
      <c r="A24" s="99" t="s">
        <v>1421</v>
      </c>
      <c r="B24" s="244" t="s">
        <v>1440</v>
      </c>
      <c r="C24" s="256" t="s">
        <v>1449</v>
      </c>
      <c r="D24" s="257">
        <v>0.44444444444444442</v>
      </c>
      <c r="E24" s="23" t="s">
        <v>1435</v>
      </c>
      <c r="F24" s="258"/>
      <c r="G24" s="374">
        <v>8.6999999999999993</v>
      </c>
      <c r="H24" s="374">
        <v>11.9</v>
      </c>
      <c r="I24" s="99"/>
      <c r="J24" s="99"/>
      <c r="K24" s="99" t="s">
        <v>217</v>
      </c>
      <c r="L24" s="99" t="s">
        <v>464</v>
      </c>
      <c r="M24" s="99" t="s">
        <v>1430</v>
      </c>
      <c r="O24" s="99" t="s">
        <v>466</v>
      </c>
      <c r="T24" s="99"/>
      <c r="V24" s="99"/>
      <c r="W24" s="99"/>
      <c r="X24" s="99"/>
      <c r="Y24" s="370">
        <v>7.5</v>
      </c>
      <c r="Z24" s="370">
        <v>1.1000000000000001</v>
      </c>
      <c r="AA24" s="375">
        <v>0.9</v>
      </c>
      <c r="AB24" s="370">
        <v>1</v>
      </c>
      <c r="AC24" s="374">
        <v>10.199999999999999</v>
      </c>
      <c r="AD24" s="380">
        <v>17000</v>
      </c>
      <c r="AG24" s="370"/>
      <c r="AH24" s="99"/>
      <c r="AI24" s="370"/>
      <c r="AJ24" s="99"/>
      <c r="AK24" s="259"/>
      <c r="AL24" s="99"/>
      <c r="AM24" s="99"/>
      <c r="AN24" s="99"/>
      <c r="AO24" s="99"/>
      <c r="AP24" s="99"/>
      <c r="AQ24" s="99"/>
      <c r="AS24" s="370"/>
      <c r="AT24" s="99"/>
      <c r="AU24" s="370"/>
      <c r="AV24" s="370"/>
      <c r="AW24" s="99"/>
      <c r="AX24" s="370"/>
      <c r="AY24" s="99"/>
      <c r="AZ24" s="260"/>
      <c r="BA24" s="258"/>
      <c r="BB24" s="99"/>
      <c r="BC24" s="99"/>
      <c r="BD24" s="259"/>
      <c r="BE24" s="258"/>
      <c r="BF24" s="261"/>
      <c r="BG24" s="261"/>
      <c r="BH24" s="260"/>
      <c r="BN24" s="99"/>
      <c r="BR24" s="99"/>
      <c r="BS24" s="99"/>
      <c r="BV24" s="99"/>
    </row>
    <row r="25" spans="1:74">
      <c r="A25" s="99" t="s">
        <v>1421</v>
      </c>
      <c r="B25" s="244" t="s">
        <v>1440</v>
      </c>
      <c r="C25" s="256" t="s">
        <v>1437</v>
      </c>
      <c r="D25" s="257">
        <v>0.4513888888888889</v>
      </c>
      <c r="E25" s="23" t="s">
        <v>1435</v>
      </c>
      <c r="F25" s="258">
        <v>0.03</v>
      </c>
      <c r="G25" s="374">
        <v>4.2</v>
      </c>
      <c r="H25" s="374">
        <v>11.2</v>
      </c>
      <c r="I25" s="99"/>
      <c r="J25" s="99"/>
      <c r="K25" s="99" t="s">
        <v>217</v>
      </c>
      <c r="L25" s="99" t="s">
        <v>464</v>
      </c>
      <c r="M25" s="99" t="s">
        <v>1430</v>
      </c>
      <c r="O25" s="99" t="s">
        <v>466</v>
      </c>
      <c r="T25" s="99"/>
      <c r="V25" s="99"/>
      <c r="W25" s="99"/>
      <c r="X25" s="99"/>
      <c r="Y25" s="370">
        <v>7.7</v>
      </c>
      <c r="Z25" s="375">
        <v>1.6</v>
      </c>
      <c r="AA25" s="370">
        <v>2.6</v>
      </c>
      <c r="AB25" s="370">
        <v>2</v>
      </c>
      <c r="AC25" s="374">
        <v>12.7</v>
      </c>
      <c r="AD25" s="380">
        <v>7900</v>
      </c>
      <c r="AG25" s="370"/>
      <c r="AH25" s="99"/>
      <c r="AI25" s="382">
        <v>1.2E-2</v>
      </c>
      <c r="AJ25" s="99"/>
      <c r="AK25" s="259"/>
      <c r="AL25" s="99"/>
      <c r="AM25" s="99"/>
      <c r="AN25" s="99"/>
      <c r="AO25" s="99"/>
      <c r="AP25" s="99"/>
      <c r="AQ25" s="99"/>
      <c r="AS25" s="370">
        <v>6.4</v>
      </c>
      <c r="AT25" s="99"/>
      <c r="AU25" s="373">
        <v>0.05</v>
      </c>
      <c r="AV25" s="375">
        <v>5</v>
      </c>
      <c r="AW25" s="99"/>
      <c r="AX25" s="370">
        <v>0.08</v>
      </c>
      <c r="AY25" s="99"/>
      <c r="AZ25" s="260"/>
      <c r="BA25" s="258"/>
      <c r="BB25" s="99"/>
      <c r="BC25" s="99"/>
      <c r="BD25" s="259"/>
      <c r="BE25" s="258"/>
      <c r="BF25" s="261"/>
      <c r="BG25" s="261"/>
      <c r="BH25" s="260"/>
      <c r="BN25" s="99" t="s">
        <v>1450</v>
      </c>
      <c r="BR25" s="99">
        <v>2.0000000000000001E-4</v>
      </c>
      <c r="BS25" s="99" t="s">
        <v>1450</v>
      </c>
      <c r="BV25" s="99" t="s">
        <v>1450</v>
      </c>
    </row>
    <row r="26" spans="1:74">
      <c r="A26" s="99" t="s">
        <v>1421</v>
      </c>
      <c r="B26" s="244" t="s">
        <v>1440</v>
      </c>
      <c r="C26" s="256" t="s">
        <v>1451</v>
      </c>
      <c r="D26" s="257">
        <v>0.44097222222222227</v>
      </c>
      <c r="E26" s="23" t="s">
        <v>1435</v>
      </c>
      <c r="F26" s="258"/>
      <c r="G26" s="374">
        <v>15.5</v>
      </c>
      <c r="H26" s="374">
        <v>15.5</v>
      </c>
      <c r="I26" s="99"/>
      <c r="J26" s="99"/>
      <c r="K26" s="99" t="s">
        <v>217</v>
      </c>
      <c r="L26" s="99" t="s">
        <v>464</v>
      </c>
      <c r="M26" s="99" t="s">
        <v>1424</v>
      </c>
      <c r="O26" s="99" t="s">
        <v>466</v>
      </c>
      <c r="T26" s="99"/>
      <c r="V26" s="99"/>
      <c r="W26" s="99"/>
      <c r="X26" s="99"/>
      <c r="Y26" s="370">
        <v>7.3</v>
      </c>
      <c r="Z26" s="370">
        <v>0.7</v>
      </c>
      <c r="AA26" s="370">
        <v>1.8</v>
      </c>
      <c r="AB26" s="370">
        <v>4</v>
      </c>
      <c r="AC26" s="374">
        <v>9.6</v>
      </c>
      <c r="AD26" s="380">
        <v>22000</v>
      </c>
      <c r="AG26" s="99"/>
      <c r="AH26" s="99"/>
      <c r="AI26" s="99"/>
      <c r="AJ26" s="99"/>
      <c r="AK26" s="259"/>
      <c r="AL26" s="99"/>
      <c r="AM26" s="99"/>
      <c r="AN26" s="99"/>
      <c r="AO26" s="99"/>
      <c r="AP26" s="99"/>
      <c r="AQ26" s="99"/>
      <c r="AR26" s="259"/>
      <c r="AS26" s="260"/>
      <c r="AT26" s="99"/>
      <c r="AU26" s="259"/>
      <c r="AV26" s="258"/>
      <c r="AW26" s="99"/>
      <c r="AX26" s="258"/>
      <c r="AY26" s="99"/>
      <c r="AZ26" s="260"/>
      <c r="BA26" s="258"/>
      <c r="BB26" s="99"/>
      <c r="BC26" s="99"/>
      <c r="BD26" s="259"/>
      <c r="BE26" s="258"/>
      <c r="BF26" s="261"/>
      <c r="BG26" s="261"/>
      <c r="BH26" s="260"/>
      <c r="BI26" s="99"/>
      <c r="BJ26" s="99"/>
      <c r="BK26" s="99"/>
      <c r="BL26" s="99"/>
    </row>
    <row r="27" spans="1:74">
      <c r="M27" s="370"/>
    </row>
  </sheetData>
  <phoneticPr fontId="4"/>
  <dataValidations count="4">
    <dataValidation type="list" allowBlank="1" showInputMessage="1" showErrorMessage="1" sqref="E3:E26">
      <formula1>INDIRECT("コード表!H3:H9")</formula1>
    </dataValidation>
    <dataValidation type="list" allowBlank="1" showInputMessage="1" showErrorMessage="1" sqref="K3 K5:K12 K14:K17 K19:K26">
      <formula1>INDIRECT("コード表!N3:N51")</formula1>
    </dataValidation>
    <dataValidation type="list" allowBlank="1" showErrorMessage="1" sqref="L3:L26">
      <formula1>INDIRECT("コード表!E3:E7")</formula1>
    </dataValidation>
    <dataValidation type="list" allowBlank="1" showInputMessage="1" showErrorMessage="1" sqref="O3:O26">
      <formula1>INDIRECT("コード表!K3:K17")</formula1>
    </dataValidation>
  </dataValidations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G65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0.5" style="35" bestFit="1" customWidth="1"/>
    <col min="2" max="2" width="16.125" style="13" bestFit="1" customWidth="1"/>
    <col min="3" max="3" width="11.625" style="13" bestFit="1" customWidth="1"/>
    <col min="4" max="4" width="9.5" style="13" bestFit="1" customWidth="1"/>
    <col min="5" max="5" width="9.625" style="23" customWidth="1"/>
    <col min="6" max="6" width="9.625" style="37"/>
    <col min="7" max="8" width="9.625" style="38"/>
    <col min="9" max="10" width="9.625" style="35" hidden="1" customWidth="1"/>
    <col min="11" max="11" width="11.625" style="35" bestFit="1" customWidth="1"/>
    <col min="12" max="12" width="9.5" style="35" bestFit="1" customWidth="1"/>
    <col min="13" max="13" width="9.625" style="92"/>
    <col min="14" max="14" width="9.625" style="35" hidden="1" customWidth="1"/>
    <col min="15" max="15" width="7.5" style="38" bestFit="1" customWidth="1"/>
    <col min="16" max="16" width="9.625" style="38"/>
    <col min="17" max="17" width="12.125" style="38" customWidth="1"/>
    <col min="18" max="18" width="9.625" style="35"/>
    <col min="19" max="19" width="11.5" style="38" customWidth="1"/>
    <col min="20" max="21" width="9.625" style="35"/>
    <col min="22" max="24" width="9.625" style="35" hidden="1" customWidth="1"/>
    <col min="25" max="26" width="9.625" style="52"/>
    <col min="27" max="27" width="9.625" style="38"/>
    <col min="28" max="28" width="9.5" style="112" customWidth="1"/>
    <col min="29" max="29" width="9.625" style="38"/>
    <col min="30" max="30" width="10.5" style="40" bestFit="1" customWidth="1"/>
    <col min="31" max="31" width="0" style="39" hidden="1" customWidth="1"/>
    <col min="32" max="32" width="0" style="37" hidden="1" customWidth="1"/>
    <col min="33" max="33" width="9.625" style="111"/>
    <col min="34" max="34" width="0" style="35" hidden="1" customWidth="1"/>
    <col min="35" max="35" width="9.625" style="35"/>
    <col min="36" max="37" width="0" style="35" hidden="1" customWidth="1"/>
    <col min="38" max="38" width="0" style="39" hidden="1" customWidth="1"/>
    <col min="39" max="39" width="9.625" style="35"/>
    <col min="40" max="44" width="0" style="35" hidden="1" customWidth="1"/>
    <col min="45" max="45" width="9.625" style="38"/>
    <col min="46" max="46" width="9.625" style="92"/>
    <col min="47" max="47" width="9.625" style="262"/>
    <col min="48" max="48" width="9.625" style="52"/>
    <col min="49" max="49" width="0" style="35" hidden="1" customWidth="1"/>
    <col min="50" max="50" width="9.625" style="35"/>
    <col min="51" max="52" width="0" style="35" hidden="1" customWidth="1"/>
    <col min="53" max="53" width="0" style="38" hidden="1" customWidth="1"/>
    <col min="54" max="54" width="0" style="37" hidden="1" customWidth="1"/>
    <col min="55" max="56" width="0" style="35" hidden="1" customWidth="1"/>
    <col min="57" max="57" width="0" style="39" hidden="1" customWidth="1"/>
    <col min="58" max="58" width="0" style="37" hidden="1" customWidth="1"/>
    <col min="59" max="60" width="0" style="40" hidden="1" customWidth="1"/>
    <col min="61" max="61" width="0" style="38" hidden="1" customWidth="1"/>
    <col min="62" max="64" width="0" style="35" hidden="1" customWidth="1"/>
    <col min="65" max="65" width="8.5" style="35" bestFit="1" customWidth="1"/>
    <col min="66" max="85" width="0" style="35" hidden="1" customWidth="1"/>
    <col min="86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1452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1453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1454</v>
      </c>
      <c r="B3" s="12" t="s">
        <v>1455</v>
      </c>
      <c r="C3" s="98" t="s">
        <v>1456</v>
      </c>
      <c r="D3" s="48">
        <v>0.5</v>
      </c>
      <c r="E3" s="23" t="s">
        <v>183</v>
      </c>
      <c r="G3" s="38">
        <v>16.8</v>
      </c>
      <c r="H3" s="38">
        <v>20</v>
      </c>
      <c r="K3" s="35" t="s">
        <v>1457</v>
      </c>
      <c r="L3" s="35" t="s">
        <v>1458</v>
      </c>
      <c r="M3" s="92">
        <v>45</v>
      </c>
      <c r="O3" s="38" t="s">
        <v>1459</v>
      </c>
      <c r="Y3" s="35">
        <v>7.5</v>
      </c>
      <c r="Z3" s="35">
        <v>5.3</v>
      </c>
      <c r="AA3" s="38">
        <v>7.9</v>
      </c>
      <c r="AB3" s="112">
        <v>7</v>
      </c>
      <c r="AC3" s="38">
        <v>7.1</v>
      </c>
      <c r="AG3" s="111" t="s">
        <v>1460</v>
      </c>
      <c r="AS3" s="38">
        <v>3.2</v>
      </c>
      <c r="AT3" s="92" t="s">
        <v>575</v>
      </c>
      <c r="AU3" s="35">
        <v>0.13</v>
      </c>
      <c r="AV3" s="35">
        <v>1.9</v>
      </c>
      <c r="AX3" s="113">
        <v>0.16</v>
      </c>
    </row>
    <row r="4" spans="1:85">
      <c r="A4" s="35" t="s">
        <v>1461</v>
      </c>
      <c r="B4" s="13" t="s">
        <v>1462</v>
      </c>
      <c r="C4" s="98" t="s">
        <v>1463</v>
      </c>
      <c r="D4" s="48">
        <v>0.5</v>
      </c>
      <c r="E4" s="23" t="s">
        <v>386</v>
      </c>
      <c r="G4" s="38">
        <v>26</v>
      </c>
      <c r="H4" s="38">
        <v>23.5</v>
      </c>
      <c r="K4" s="35" t="s">
        <v>1464</v>
      </c>
      <c r="L4" s="35" t="s">
        <v>133</v>
      </c>
      <c r="M4" s="92">
        <v>75</v>
      </c>
      <c r="O4" s="38" t="s">
        <v>1459</v>
      </c>
      <c r="Y4" s="35">
        <v>8.1999999999999993</v>
      </c>
      <c r="Z4" s="35">
        <v>1.4</v>
      </c>
      <c r="AA4" s="38">
        <v>3.5</v>
      </c>
      <c r="AB4" s="112">
        <v>3</v>
      </c>
      <c r="AC4" s="38">
        <v>8.3000000000000007</v>
      </c>
      <c r="AG4" s="111" t="s">
        <v>566</v>
      </c>
      <c r="AS4" s="38">
        <v>3.7</v>
      </c>
      <c r="AT4" s="92">
        <v>0.26</v>
      </c>
      <c r="AU4" s="35">
        <v>0.11</v>
      </c>
      <c r="AV4" s="35">
        <v>3.4</v>
      </c>
      <c r="AX4" s="113">
        <v>0.1</v>
      </c>
    </row>
    <row r="5" spans="1:85">
      <c r="A5" s="35" t="s">
        <v>1465</v>
      </c>
      <c r="B5" s="13" t="s">
        <v>1462</v>
      </c>
      <c r="C5" s="98" t="s">
        <v>1466</v>
      </c>
      <c r="D5" s="48">
        <v>0.53472222222222221</v>
      </c>
      <c r="E5" s="23" t="s">
        <v>1467</v>
      </c>
      <c r="G5" s="38">
        <v>13</v>
      </c>
      <c r="H5" s="38">
        <v>14</v>
      </c>
      <c r="K5" s="35" t="s">
        <v>1468</v>
      </c>
      <c r="L5" s="35" t="s">
        <v>133</v>
      </c>
      <c r="M5" s="92">
        <v>100</v>
      </c>
      <c r="O5" s="38" t="s">
        <v>1469</v>
      </c>
      <c r="Y5" s="35">
        <v>7.7</v>
      </c>
      <c r="Z5" s="35">
        <v>3.7</v>
      </c>
      <c r="AA5" s="38">
        <v>3.7</v>
      </c>
      <c r="AB5" s="112">
        <v>2</v>
      </c>
      <c r="AC5" s="38">
        <v>7.2</v>
      </c>
      <c r="AD5" s="40">
        <v>11000</v>
      </c>
      <c r="AG5" s="111" t="s">
        <v>566</v>
      </c>
      <c r="AS5" s="38">
        <v>5.4</v>
      </c>
      <c r="AT5" s="92">
        <v>0.55000000000000004</v>
      </c>
      <c r="AU5" s="35">
        <v>0.26</v>
      </c>
      <c r="AV5" s="35">
        <v>4.5</v>
      </c>
      <c r="AX5" s="113">
        <v>0.17</v>
      </c>
    </row>
    <row r="6" spans="1:85">
      <c r="A6" s="35" t="s">
        <v>1454</v>
      </c>
      <c r="B6" s="13" t="s">
        <v>1462</v>
      </c>
      <c r="C6" s="98" t="s">
        <v>1470</v>
      </c>
      <c r="D6" s="48">
        <v>0.5</v>
      </c>
      <c r="E6" s="23" t="s">
        <v>1467</v>
      </c>
      <c r="G6" s="38">
        <v>12.5</v>
      </c>
      <c r="H6" s="38">
        <v>14</v>
      </c>
      <c r="K6" s="35" t="s">
        <v>1471</v>
      </c>
      <c r="L6" s="35" t="s">
        <v>133</v>
      </c>
      <c r="M6" s="92" t="s">
        <v>1472</v>
      </c>
      <c r="O6" s="38" t="s">
        <v>1469</v>
      </c>
      <c r="Y6" s="35">
        <v>7.9</v>
      </c>
      <c r="Z6" s="35">
        <v>2.7</v>
      </c>
      <c r="AA6" s="38">
        <v>4.7</v>
      </c>
      <c r="AB6" s="112">
        <v>1</v>
      </c>
      <c r="AC6" s="38">
        <v>9.1</v>
      </c>
      <c r="AG6" s="111" t="s">
        <v>566</v>
      </c>
      <c r="AS6" s="38">
        <v>4.8</v>
      </c>
      <c r="AT6" s="92">
        <v>0.63</v>
      </c>
      <c r="AU6" s="35">
        <v>0.11</v>
      </c>
      <c r="AV6" s="35">
        <v>3.7</v>
      </c>
      <c r="AX6" s="113">
        <v>0.14000000000000001</v>
      </c>
    </row>
    <row r="7" spans="1:85">
      <c r="A7" s="35" t="s">
        <v>1473</v>
      </c>
      <c r="B7" s="13" t="s">
        <v>1474</v>
      </c>
      <c r="C7" s="98" t="s">
        <v>1463</v>
      </c>
      <c r="D7" s="48">
        <v>0.52083333333333337</v>
      </c>
      <c r="E7" s="23" t="s">
        <v>386</v>
      </c>
      <c r="G7" s="38">
        <v>26</v>
      </c>
      <c r="H7" s="38">
        <v>22.5</v>
      </c>
      <c r="K7" s="35" t="s">
        <v>1471</v>
      </c>
      <c r="L7" s="35" t="s">
        <v>133</v>
      </c>
      <c r="M7" s="92">
        <v>70</v>
      </c>
      <c r="O7" s="38" t="s">
        <v>1459</v>
      </c>
      <c r="Y7" s="35">
        <v>7.9</v>
      </c>
      <c r="Z7" s="35">
        <v>2.4</v>
      </c>
      <c r="AA7" s="38">
        <v>4.0999999999999996</v>
      </c>
      <c r="AB7" s="112">
        <v>4</v>
      </c>
      <c r="AC7" s="38">
        <v>7.5</v>
      </c>
      <c r="AG7" s="111" t="s">
        <v>566</v>
      </c>
      <c r="AS7" s="38">
        <v>3.7</v>
      </c>
      <c r="AT7" s="92">
        <v>1.1000000000000001</v>
      </c>
      <c r="AU7" s="35">
        <v>0.09</v>
      </c>
      <c r="AV7" s="52">
        <v>2</v>
      </c>
      <c r="AX7" s="35">
        <v>0.18</v>
      </c>
    </row>
    <row r="8" spans="1:85">
      <c r="A8" s="35" t="s">
        <v>1454</v>
      </c>
      <c r="B8" s="13" t="s">
        <v>1474</v>
      </c>
      <c r="C8" s="98" t="s">
        <v>1466</v>
      </c>
      <c r="D8" s="48">
        <v>0.55902777777777779</v>
      </c>
      <c r="E8" s="23" t="s">
        <v>1467</v>
      </c>
      <c r="F8" s="37">
        <v>0.13</v>
      </c>
      <c r="G8" s="38">
        <v>13</v>
      </c>
      <c r="H8" s="38">
        <v>13</v>
      </c>
      <c r="K8" s="35" t="s">
        <v>1475</v>
      </c>
      <c r="L8" s="35" t="s">
        <v>133</v>
      </c>
      <c r="M8" s="92">
        <v>97</v>
      </c>
      <c r="O8" s="38" t="s">
        <v>1469</v>
      </c>
      <c r="P8" s="38" t="s">
        <v>1476</v>
      </c>
      <c r="Q8" s="38" t="s">
        <v>1477</v>
      </c>
      <c r="R8" s="35" t="s">
        <v>1478</v>
      </c>
      <c r="S8" s="38" t="s">
        <v>1479</v>
      </c>
      <c r="T8" s="35" t="s">
        <v>1480</v>
      </c>
      <c r="U8" s="35" t="s">
        <v>1481</v>
      </c>
      <c r="Y8" s="52">
        <v>8</v>
      </c>
      <c r="Z8" s="52">
        <v>11</v>
      </c>
      <c r="AA8" s="38">
        <v>7.1</v>
      </c>
      <c r="AB8" s="112">
        <v>3</v>
      </c>
      <c r="AC8" s="38">
        <v>8.6</v>
      </c>
      <c r="AD8" s="40">
        <v>79000</v>
      </c>
      <c r="AG8" s="111" t="s">
        <v>566</v>
      </c>
      <c r="AI8" s="35">
        <v>6.7000000000000002E-3</v>
      </c>
      <c r="AM8" s="35" t="s">
        <v>1482</v>
      </c>
      <c r="AS8" s="38">
        <v>7.2</v>
      </c>
      <c r="AT8" s="92">
        <v>2.5</v>
      </c>
      <c r="AU8" s="35">
        <v>0.34</v>
      </c>
      <c r="AV8" s="52">
        <v>4.4000000000000004</v>
      </c>
      <c r="AX8" s="35">
        <v>0.41</v>
      </c>
      <c r="BM8" s="158">
        <v>0.03</v>
      </c>
    </row>
    <row r="9" spans="1:85">
      <c r="A9" s="35" t="s">
        <v>1483</v>
      </c>
      <c r="B9" s="13" t="s">
        <v>1474</v>
      </c>
      <c r="C9" s="98" t="s">
        <v>1484</v>
      </c>
      <c r="D9" s="48">
        <v>0.4375</v>
      </c>
      <c r="E9" s="23" t="s">
        <v>386</v>
      </c>
      <c r="G9" s="38">
        <v>18</v>
      </c>
      <c r="H9" s="38">
        <v>14</v>
      </c>
      <c r="K9" s="35" t="s">
        <v>1471</v>
      </c>
      <c r="L9" s="35" t="s">
        <v>133</v>
      </c>
      <c r="M9" s="92" t="s">
        <v>1485</v>
      </c>
      <c r="O9" s="38" t="s">
        <v>1459</v>
      </c>
      <c r="Y9" s="35">
        <v>7.7</v>
      </c>
      <c r="Z9" s="35">
        <v>4.7</v>
      </c>
      <c r="AA9" s="38">
        <v>4.8</v>
      </c>
      <c r="AB9" s="112">
        <v>4</v>
      </c>
      <c r="AC9" s="38">
        <v>7.2</v>
      </c>
      <c r="AG9" s="111" t="s">
        <v>566</v>
      </c>
      <c r="AS9" s="38">
        <v>5.7</v>
      </c>
      <c r="AT9" s="92">
        <v>1.1000000000000001</v>
      </c>
      <c r="AU9" s="35">
        <v>0.14000000000000001</v>
      </c>
      <c r="AV9" s="52">
        <v>4.3</v>
      </c>
      <c r="AX9" s="35">
        <v>0.11</v>
      </c>
    </row>
    <row r="10" spans="1:85">
      <c r="A10" s="35" t="s">
        <v>1486</v>
      </c>
      <c r="B10" s="13" t="s">
        <v>1487</v>
      </c>
      <c r="C10" s="98" t="s">
        <v>1456</v>
      </c>
      <c r="D10" s="48">
        <v>0.40277777777777773</v>
      </c>
      <c r="E10" s="23" t="s">
        <v>183</v>
      </c>
      <c r="G10" s="38">
        <v>17</v>
      </c>
      <c r="H10" s="38">
        <v>18</v>
      </c>
      <c r="K10" s="35" t="s">
        <v>1488</v>
      </c>
      <c r="L10" s="35" t="s">
        <v>133</v>
      </c>
      <c r="M10" s="92" t="s">
        <v>1489</v>
      </c>
      <c r="O10" s="38" t="s">
        <v>135</v>
      </c>
      <c r="Y10" s="35">
        <v>7.9</v>
      </c>
      <c r="Z10" s="35">
        <v>2.9</v>
      </c>
      <c r="AA10" s="38">
        <v>4.4000000000000004</v>
      </c>
      <c r="AB10" s="112">
        <v>6</v>
      </c>
      <c r="AC10" s="38">
        <v>7.8</v>
      </c>
      <c r="AG10" s="111" t="s">
        <v>566</v>
      </c>
      <c r="AS10" s="38">
        <v>3.8</v>
      </c>
      <c r="AT10" s="92" t="s">
        <v>575</v>
      </c>
      <c r="AU10" s="35">
        <v>0.11</v>
      </c>
      <c r="AV10" s="52">
        <v>3.1</v>
      </c>
      <c r="AX10" s="35">
        <v>0.15</v>
      </c>
    </row>
    <row r="11" spans="1:85">
      <c r="A11" s="35" t="s">
        <v>1483</v>
      </c>
      <c r="B11" s="13" t="s">
        <v>1487</v>
      </c>
      <c r="C11" s="98" t="s">
        <v>1463</v>
      </c>
      <c r="D11" s="48">
        <v>0.39583333333333331</v>
      </c>
      <c r="E11" s="23" t="s">
        <v>386</v>
      </c>
      <c r="G11" s="38">
        <v>23</v>
      </c>
      <c r="H11" s="38">
        <v>20</v>
      </c>
      <c r="K11" s="35" t="s">
        <v>1490</v>
      </c>
      <c r="L11" s="35" t="s">
        <v>133</v>
      </c>
      <c r="M11" s="92" t="s">
        <v>1489</v>
      </c>
      <c r="O11" s="38" t="s">
        <v>1459</v>
      </c>
      <c r="Y11" s="52">
        <v>8</v>
      </c>
      <c r="Z11" s="35">
        <v>3.3</v>
      </c>
      <c r="AA11" s="38">
        <v>3.2</v>
      </c>
      <c r="AB11" s="112">
        <v>4</v>
      </c>
      <c r="AC11" s="38">
        <v>7</v>
      </c>
      <c r="AG11" s="111" t="s">
        <v>566</v>
      </c>
      <c r="AS11" s="38">
        <v>4.4000000000000004</v>
      </c>
      <c r="AT11" s="92">
        <v>0.24</v>
      </c>
      <c r="AU11" s="35">
        <v>7.0000000000000007E-2</v>
      </c>
      <c r="AV11" s="52">
        <v>3.7</v>
      </c>
      <c r="AX11" s="35">
        <v>0.16</v>
      </c>
    </row>
    <row r="12" spans="1:85">
      <c r="A12" s="35" t="s">
        <v>1473</v>
      </c>
      <c r="B12" s="13" t="s">
        <v>1487</v>
      </c>
      <c r="C12" s="98" t="s">
        <v>1466</v>
      </c>
      <c r="D12" s="48">
        <v>0.40625</v>
      </c>
      <c r="E12" s="23" t="s">
        <v>1467</v>
      </c>
      <c r="G12" s="38">
        <v>7.5</v>
      </c>
      <c r="H12" s="38">
        <v>9</v>
      </c>
      <c r="K12" s="35" t="s">
        <v>1490</v>
      </c>
      <c r="L12" s="35" t="s">
        <v>1491</v>
      </c>
      <c r="M12" s="92">
        <v>50</v>
      </c>
      <c r="O12" s="38" t="s">
        <v>135</v>
      </c>
      <c r="Y12" s="52">
        <v>7.9</v>
      </c>
      <c r="Z12" s="52">
        <v>4</v>
      </c>
      <c r="AA12" s="38">
        <v>5.0999999999999996</v>
      </c>
      <c r="AB12" s="112">
        <v>4</v>
      </c>
      <c r="AC12" s="38">
        <v>9.9</v>
      </c>
      <c r="AD12" s="40">
        <v>7900</v>
      </c>
      <c r="AG12" s="111">
        <v>1.5</v>
      </c>
      <c r="AS12" s="38">
        <v>6.1</v>
      </c>
      <c r="AT12" s="92">
        <v>0.79</v>
      </c>
      <c r="AU12" s="113">
        <v>0.1</v>
      </c>
      <c r="AV12" s="52">
        <v>4.8</v>
      </c>
      <c r="AX12" s="35">
        <v>0.25</v>
      </c>
    </row>
    <row r="13" spans="1:85">
      <c r="A13" s="35" t="s">
        <v>1483</v>
      </c>
      <c r="B13" s="13" t="s">
        <v>1487</v>
      </c>
      <c r="C13" s="98" t="s">
        <v>1470</v>
      </c>
      <c r="D13" s="48">
        <v>0.39583333333333331</v>
      </c>
      <c r="E13" s="23" t="s">
        <v>1467</v>
      </c>
      <c r="G13" s="38">
        <v>12</v>
      </c>
      <c r="H13" s="38">
        <v>11.5</v>
      </c>
      <c r="K13" s="35" t="s">
        <v>1475</v>
      </c>
      <c r="L13" s="35" t="s">
        <v>133</v>
      </c>
      <c r="M13" s="92" t="s">
        <v>1489</v>
      </c>
      <c r="O13" s="38" t="s">
        <v>135</v>
      </c>
      <c r="Y13" s="52">
        <v>8</v>
      </c>
      <c r="Z13" s="52">
        <v>2.5</v>
      </c>
      <c r="AA13" s="38">
        <v>3.4</v>
      </c>
      <c r="AB13" s="112">
        <v>4</v>
      </c>
      <c r="AC13" s="38">
        <v>10</v>
      </c>
      <c r="AG13" s="111" t="s">
        <v>566</v>
      </c>
      <c r="AS13" s="38">
        <v>4.5</v>
      </c>
      <c r="AT13" s="92">
        <v>0.39</v>
      </c>
      <c r="AU13" s="113">
        <v>0.06</v>
      </c>
      <c r="AV13" s="52">
        <v>3.9</v>
      </c>
      <c r="AX13" s="35">
        <v>0.13</v>
      </c>
    </row>
    <row r="14" spans="1:85">
      <c r="A14" s="35" t="s">
        <v>1461</v>
      </c>
      <c r="B14" s="13" t="s">
        <v>1492</v>
      </c>
      <c r="C14" s="98" t="s">
        <v>1456</v>
      </c>
      <c r="D14" s="48">
        <v>0.46875</v>
      </c>
      <c r="E14" s="23" t="s">
        <v>183</v>
      </c>
      <c r="G14" s="38">
        <v>17</v>
      </c>
      <c r="H14" s="38">
        <v>20</v>
      </c>
      <c r="K14" s="35" t="s">
        <v>1233</v>
      </c>
      <c r="L14" s="35" t="s">
        <v>1458</v>
      </c>
      <c r="M14" s="92">
        <v>35</v>
      </c>
      <c r="O14" s="38" t="s">
        <v>135</v>
      </c>
      <c r="Y14" s="52">
        <v>7.7</v>
      </c>
      <c r="Z14" s="52">
        <v>3.4</v>
      </c>
      <c r="AA14" s="38">
        <v>7.1</v>
      </c>
      <c r="AB14" s="112">
        <v>30</v>
      </c>
      <c r="AC14" s="38">
        <v>7.1</v>
      </c>
      <c r="AG14" s="111" t="s">
        <v>566</v>
      </c>
      <c r="AS14" s="38">
        <v>1.7</v>
      </c>
      <c r="AT14" s="92" t="s">
        <v>1493</v>
      </c>
      <c r="AU14" s="113">
        <v>0.09</v>
      </c>
      <c r="AV14" s="113">
        <v>0.77</v>
      </c>
      <c r="AX14" s="35">
        <v>0.22</v>
      </c>
    </row>
    <row r="15" spans="1:85">
      <c r="A15" s="35" t="s">
        <v>1483</v>
      </c>
      <c r="B15" s="13" t="s">
        <v>1492</v>
      </c>
      <c r="C15" s="98" t="s">
        <v>1463</v>
      </c>
      <c r="D15" s="48">
        <v>0.46875</v>
      </c>
      <c r="E15" s="23" t="s">
        <v>386</v>
      </c>
      <c r="G15" s="38">
        <v>26.5</v>
      </c>
      <c r="H15" s="38">
        <v>22.5</v>
      </c>
      <c r="K15" s="35" t="s">
        <v>1233</v>
      </c>
      <c r="L15" s="35" t="s">
        <v>1458</v>
      </c>
      <c r="M15" s="92">
        <v>45</v>
      </c>
      <c r="O15" s="38" t="s">
        <v>1459</v>
      </c>
      <c r="Y15" s="52">
        <v>8</v>
      </c>
      <c r="Z15" s="52">
        <v>1.5</v>
      </c>
      <c r="AA15" s="38">
        <v>3.9</v>
      </c>
      <c r="AB15" s="112">
        <v>18</v>
      </c>
      <c r="AC15" s="38">
        <v>7.8</v>
      </c>
      <c r="AG15" s="111" t="s">
        <v>566</v>
      </c>
      <c r="AS15" s="38">
        <v>2.5</v>
      </c>
      <c r="AT15" s="92">
        <v>0.06</v>
      </c>
      <c r="AU15" s="113">
        <v>0.06</v>
      </c>
      <c r="AV15" s="52">
        <v>2</v>
      </c>
      <c r="AX15" s="35">
        <v>0.13</v>
      </c>
    </row>
    <row r="16" spans="1:85">
      <c r="A16" s="35" t="s">
        <v>1486</v>
      </c>
      <c r="B16" s="13" t="s">
        <v>1492</v>
      </c>
      <c r="C16" s="98" t="s">
        <v>1466</v>
      </c>
      <c r="D16" s="48">
        <v>0.48958333333333331</v>
      </c>
      <c r="E16" s="23" t="s">
        <v>1467</v>
      </c>
      <c r="F16" s="37">
        <v>0.13</v>
      </c>
      <c r="G16" s="38">
        <v>10</v>
      </c>
      <c r="H16" s="38">
        <v>10</v>
      </c>
      <c r="K16" s="35" t="s">
        <v>1471</v>
      </c>
      <c r="L16" s="35" t="s">
        <v>133</v>
      </c>
      <c r="M16" s="92">
        <v>100</v>
      </c>
      <c r="O16" s="38" t="s">
        <v>135</v>
      </c>
      <c r="P16" s="38" t="s">
        <v>1476</v>
      </c>
      <c r="Q16" s="38" t="s">
        <v>1477</v>
      </c>
      <c r="R16" s="35" t="s">
        <v>1480</v>
      </c>
      <c r="S16" s="38" t="s">
        <v>1494</v>
      </c>
      <c r="T16" s="35" t="s">
        <v>1495</v>
      </c>
      <c r="U16" s="35" t="s">
        <v>1481</v>
      </c>
      <c r="Y16" s="52">
        <v>8.1999999999999993</v>
      </c>
      <c r="Z16" s="52">
        <v>2.7</v>
      </c>
      <c r="AA16" s="38">
        <v>3.7</v>
      </c>
      <c r="AB16" s="112">
        <v>3</v>
      </c>
      <c r="AC16" s="38">
        <v>10.9</v>
      </c>
      <c r="AD16" s="40">
        <v>2300</v>
      </c>
      <c r="AG16" s="111" t="s">
        <v>566</v>
      </c>
      <c r="AI16" s="35">
        <v>3.3E-3</v>
      </c>
      <c r="AM16" s="35" t="s">
        <v>1496</v>
      </c>
      <c r="AS16" s="38">
        <v>5.9</v>
      </c>
      <c r="AT16" s="92">
        <v>0.25</v>
      </c>
      <c r="AU16" s="113">
        <v>0.18</v>
      </c>
      <c r="AV16" s="52">
        <v>5.2</v>
      </c>
      <c r="AX16" s="35">
        <v>0.24</v>
      </c>
      <c r="BM16" s="35">
        <v>2.5999999999999999E-2</v>
      </c>
    </row>
    <row r="17" spans="1:65">
      <c r="A17" s="35" t="s">
        <v>1486</v>
      </c>
      <c r="B17" s="13" t="s">
        <v>1492</v>
      </c>
      <c r="C17" s="98" t="s">
        <v>1484</v>
      </c>
      <c r="D17" s="48">
        <v>0.41666666666666669</v>
      </c>
      <c r="E17" s="23" t="s">
        <v>386</v>
      </c>
      <c r="G17" s="38">
        <v>18</v>
      </c>
      <c r="H17" s="38">
        <v>13.5</v>
      </c>
      <c r="K17" s="35" t="s">
        <v>1457</v>
      </c>
      <c r="L17" s="35" t="s">
        <v>133</v>
      </c>
      <c r="M17" s="92">
        <v>90</v>
      </c>
      <c r="O17" s="38" t="s">
        <v>135</v>
      </c>
      <c r="Y17" s="52">
        <v>7.7</v>
      </c>
      <c r="Z17" s="52">
        <v>2</v>
      </c>
      <c r="AA17" s="38">
        <v>4.5999999999999996</v>
      </c>
      <c r="AB17" s="112">
        <v>8</v>
      </c>
      <c r="AC17" s="38">
        <v>8</v>
      </c>
      <c r="AG17" s="111" t="s">
        <v>566</v>
      </c>
      <c r="AS17" s="38">
        <v>7.7</v>
      </c>
      <c r="AT17" s="92">
        <v>0.35</v>
      </c>
      <c r="AU17" s="113">
        <v>0.1</v>
      </c>
      <c r="AV17" s="52">
        <v>3</v>
      </c>
      <c r="AX17" s="35">
        <v>0.19</v>
      </c>
    </row>
    <row r="18" spans="1:65">
      <c r="A18" s="35" t="s">
        <v>1483</v>
      </c>
      <c r="B18" s="12" t="s">
        <v>1497</v>
      </c>
      <c r="C18" s="98" t="s">
        <v>1456</v>
      </c>
      <c r="D18" s="48">
        <v>0.4236111111111111</v>
      </c>
      <c r="E18" s="23" t="s">
        <v>183</v>
      </c>
      <c r="G18" s="38">
        <v>16.899999999999999</v>
      </c>
      <c r="H18" s="38">
        <v>18.5</v>
      </c>
      <c r="K18" s="35" t="s">
        <v>1498</v>
      </c>
      <c r="L18" s="35" t="s">
        <v>1458</v>
      </c>
      <c r="M18" s="92">
        <v>35</v>
      </c>
      <c r="O18" s="38" t="s">
        <v>135</v>
      </c>
      <c r="Y18" s="52">
        <v>7.8</v>
      </c>
      <c r="Z18" s="52">
        <v>2.4</v>
      </c>
      <c r="AA18" s="38">
        <v>5</v>
      </c>
      <c r="AB18" s="112">
        <v>19</v>
      </c>
      <c r="AC18" s="38">
        <v>9.1</v>
      </c>
      <c r="AG18" s="111" t="s">
        <v>566</v>
      </c>
      <c r="AS18" s="38">
        <v>1.4</v>
      </c>
      <c r="AT18" s="92" t="s">
        <v>1493</v>
      </c>
      <c r="AU18" s="262" t="s">
        <v>290</v>
      </c>
      <c r="AV18" s="113">
        <v>0.98</v>
      </c>
      <c r="AX18" s="158">
        <v>7.0000000000000007E-2</v>
      </c>
    </row>
    <row r="19" spans="1:65">
      <c r="A19" s="35" t="s">
        <v>1486</v>
      </c>
      <c r="B19" s="12" t="s">
        <v>1499</v>
      </c>
      <c r="C19" s="98" t="s">
        <v>1463</v>
      </c>
      <c r="D19" s="48">
        <v>0.40972222222222227</v>
      </c>
      <c r="E19" s="23" t="s">
        <v>386</v>
      </c>
      <c r="G19" s="38">
        <v>26.5</v>
      </c>
      <c r="H19" s="38">
        <v>21.5</v>
      </c>
      <c r="K19" s="35" t="s">
        <v>1471</v>
      </c>
      <c r="L19" s="35" t="s">
        <v>133</v>
      </c>
      <c r="M19" s="92">
        <v>95</v>
      </c>
      <c r="O19" s="38" t="s">
        <v>1459</v>
      </c>
      <c r="Y19" s="52">
        <v>8</v>
      </c>
      <c r="Z19" s="52">
        <v>1.1000000000000001</v>
      </c>
      <c r="AA19" s="38">
        <v>3</v>
      </c>
      <c r="AB19" s="112">
        <v>1</v>
      </c>
      <c r="AC19" s="38">
        <v>8.6</v>
      </c>
      <c r="AG19" s="111" t="s">
        <v>566</v>
      </c>
      <c r="AS19" s="38">
        <v>3.7</v>
      </c>
      <c r="AT19" s="92">
        <v>0.24</v>
      </c>
      <c r="AU19" s="262">
        <v>0.18</v>
      </c>
      <c r="AV19" s="52">
        <v>3</v>
      </c>
      <c r="AX19" s="35">
        <v>6.3E-2</v>
      </c>
    </row>
    <row r="20" spans="1:65">
      <c r="A20" s="35" t="s">
        <v>1461</v>
      </c>
      <c r="B20" s="12" t="s">
        <v>1500</v>
      </c>
      <c r="C20" s="98" t="s">
        <v>1466</v>
      </c>
      <c r="D20" s="48">
        <v>0.41666666666666669</v>
      </c>
      <c r="E20" s="23" t="s">
        <v>1467</v>
      </c>
      <c r="G20" s="38">
        <v>10</v>
      </c>
      <c r="H20" s="38">
        <v>8.5</v>
      </c>
      <c r="K20" s="35" t="s">
        <v>1490</v>
      </c>
      <c r="L20" s="35" t="s">
        <v>1501</v>
      </c>
      <c r="M20" s="92">
        <v>100</v>
      </c>
      <c r="O20" s="38" t="s">
        <v>135</v>
      </c>
      <c r="Y20" s="52">
        <v>8.3000000000000007</v>
      </c>
      <c r="Z20" s="52">
        <v>2.5</v>
      </c>
      <c r="AA20" s="38">
        <v>3.4</v>
      </c>
      <c r="AB20" s="112">
        <v>2</v>
      </c>
      <c r="AC20" s="38">
        <v>11.3</v>
      </c>
      <c r="AD20" s="40">
        <v>14000</v>
      </c>
      <c r="AG20" s="111" t="s">
        <v>566</v>
      </c>
      <c r="AS20" s="38">
        <v>3.3</v>
      </c>
      <c r="AT20" s="92">
        <v>0.47</v>
      </c>
      <c r="AU20" s="262">
        <v>0.1</v>
      </c>
      <c r="AV20" s="52">
        <v>2.8</v>
      </c>
      <c r="AX20" s="35">
        <v>7.9000000000000001E-2</v>
      </c>
    </row>
    <row r="21" spans="1:65">
      <c r="A21" s="35" t="s">
        <v>1483</v>
      </c>
      <c r="B21" s="12" t="s">
        <v>1497</v>
      </c>
      <c r="C21" s="98" t="s">
        <v>1470</v>
      </c>
      <c r="D21" s="48">
        <v>0.41666666666666669</v>
      </c>
      <c r="E21" s="23" t="s">
        <v>1467</v>
      </c>
      <c r="G21" s="38">
        <v>12.3</v>
      </c>
      <c r="H21" s="38">
        <v>13.5</v>
      </c>
      <c r="K21" s="35" t="s">
        <v>1502</v>
      </c>
      <c r="L21" s="35" t="s">
        <v>133</v>
      </c>
      <c r="M21" s="92">
        <v>43</v>
      </c>
      <c r="O21" s="38" t="s">
        <v>135</v>
      </c>
      <c r="Y21" s="52">
        <v>8</v>
      </c>
      <c r="Z21" s="52">
        <v>5.5</v>
      </c>
      <c r="AA21" s="38">
        <v>6.3</v>
      </c>
      <c r="AB21" s="112">
        <v>7</v>
      </c>
      <c r="AC21" s="38">
        <v>9.8000000000000007</v>
      </c>
      <c r="AG21" s="111">
        <v>0.5</v>
      </c>
      <c r="AS21" s="38">
        <v>4.5999999999999996</v>
      </c>
      <c r="AT21" s="92" t="s">
        <v>1503</v>
      </c>
      <c r="AU21" s="262" t="s">
        <v>1504</v>
      </c>
      <c r="AV21" s="52">
        <v>3.8</v>
      </c>
      <c r="AX21" s="35">
        <v>0.18</v>
      </c>
    </row>
    <row r="22" spans="1:65">
      <c r="A22" s="35" t="s">
        <v>1486</v>
      </c>
      <c r="B22" s="13" t="s">
        <v>1505</v>
      </c>
      <c r="C22" s="98" t="s">
        <v>1456</v>
      </c>
      <c r="D22" s="48">
        <v>0.4861111111111111</v>
      </c>
      <c r="E22" s="23" t="s">
        <v>183</v>
      </c>
      <c r="G22" s="38">
        <v>16.8</v>
      </c>
      <c r="H22" s="38">
        <v>19</v>
      </c>
      <c r="K22" s="35" t="s">
        <v>1488</v>
      </c>
      <c r="L22" s="35" t="s">
        <v>1458</v>
      </c>
      <c r="M22" s="92">
        <v>35</v>
      </c>
      <c r="O22" s="38" t="s">
        <v>135</v>
      </c>
      <c r="Y22" s="52">
        <v>7.4</v>
      </c>
      <c r="Z22" s="52">
        <v>2.4</v>
      </c>
      <c r="AA22" s="38">
        <v>6.1</v>
      </c>
      <c r="AB22" s="112">
        <v>16</v>
      </c>
      <c r="AC22" s="38">
        <v>7.6</v>
      </c>
      <c r="AG22" s="111" t="s">
        <v>566</v>
      </c>
      <c r="AS22" s="38">
        <v>1.5</v>
      </c>
      <c r="AT22" s="92" t="s">
        <v>1493</v>
      </c>
      <c r="AU22" s="262" t="s">
        <v>1506</v>
      </c>
      <c r="AV22" s="113">
        <v>0.97</v>
      </c>
      <c r="AX22" s="35">
        <v>0.13</v>
      </c>
    </row>
    <row r="23" spans="1:65">
      <c r="A23" s="35" t="s">
        <v>1461</v>
      </c>
      <c r="B23" s="13" t="s">
        <v>1505</v>
      </c>
      <c r="C23" s="98" t="s">
        <v>1463</v>
      </c>
      <c r="D23" s="48">
        <v>0.4826388888888889</v>
      </c>
      <c r="E23" s="23" t="s">
        <v>386</v>
      </c>
      <c r="G23" s="38">
        <v>27</v>
      </c>
      <c r="H23" s="38">
        <v>23</v>
      </c>
      <c r="K23" s="35" t="s">
        <v>1233</v>
      </c>
      <c r="L23" s="35" t="s">
        <v>1458</v>
      </c>
      <c r="M23" s="92">
        <v>45</v>
      </c>
      <c r="O23" s="38" t="s">
        <v>1459</v>
      </c>
      <c r="Y23" s="52">
        <v>7.5</v>
      </c>
      <c r="Z23" s="52">
        <v>1.4</v>
      </c>
      <c r="AA23" s="38">
        <v>4.3</v>
      </c>
      <c r="AB23" s="112">
        <v>19</v>
      </c>
      <c r="AC23" s="38">
        <v>7</v>
      </c>
      <c r="AG23" s="111" t="s">
        <v>566</v>
      </c>
      <c r="AS23" s="38">
        <v>2.1</v>
      </c>
      <c r="AT23" s="92">
        <v>0.08</v>
      </c>
      <c r="AU23" s="262">
        <v>0.05</v>
      </c>
      <c r="AV23" s="52">
        <v>1.7</v>
      </c>
      <c r="AX23" s="35">
        <v>0.12</v>
      </c>
    </row>
    <row r="24" spans="1:65">
      <c r="A24" s="35" t="s">
        <v>1461</v>
      </c>
      <c r="B24" s="13" t="s">
        <v>1505</v>
      </c>
      <c r="C24" s="98" t="s">
        <v>1466</v>
      </c>
      <c r="D24" s="48">
        <v>0.51388888888888895</v>
      </c>
      <c r="E24" s="23" t="s">
        <v>1467</v>
      </c>
      <c r="F24" s="37">
        <v>0.08</v>
      </c>
      <c r="G24" s="38">
        <v>10.5</v>
      </c>
      <c r="H24" s="38">
        <v>9</v>
      </c>
      <c r="K24" s="35" t="s">
        <v>1490</v>
      </c>
      <c r="L24" s="35" t="s">
        <v>133</v>
      </c>
      <c r="M24" s="92">
        <v>90</v>
      </c>
      <c r="O24" s="38" t="s">
        <v>135</v>
      </c>
      <c r="P24" s="38" t="s">
        <v>1507</v>
      </c>
      <c r="Q24" s="38" t="s">
        <v>1477</v>
      </c>
      <c r="R24" s="35" t="s">
        <v>1480</v>
      </c>
      <c r="S24" s="38" t="s">
        <v>1494</v>
      </c>
      <c r="T24" s="35" t="s">
        <v>1480</v>
      </c>
      <c r="U24" s="35" t="s">
        <v>1481</v>
      </c>
      <c r="Y24" s="52">
        <v>7.9</v>
      </c>
      <c r="Z24" s="52">
        <v>2.2999999999999998</v>
      </c>
      <c r="AA24" s="38">
        <v>4.4000000000000004</v>
      </c>
      <c r="AB24" s="112">
        <v>4</v>
      </c>
      <c r="AC24" s="38">
        <v>11.1</v>
      </c>
      <c r="AD24" s="40">
        <v>1700</v>
      </c>
      <c r="AG24" s="111" t="s">
        <v>566</v>
      </c>
      <c r="AI24" s="35">
        <v>2.7000000000000001E-3</v>
      </c>
      <c r="AM24" s="35" t="s">
        <v>1496</v>
      </c>
      <c r="AS24" s="38">
        <v>3.1</v>
      </c>
      <c r="AT24" s="92">
        <v>0.59</v>
      </c>
      <c r="AU24" s="262">
        <v>0.08</v>
      </c>
      <c r="AV24" s="52">
        <v>2.2000000000000002</v>
      </c>
      <c r="AX24" s="35">
        <v>0.11</v>
      </c>
      <c r="BM24" s="35">
        <v>3.5999999999999997E-2</v>
      </c>
    </row>
    <row r="25" spans="1:65">
      <c r="A25" s="35" t="s">
        <v>1486</v>
      </c>
      <c r="B25" s="13" t="s">
        <v>1505</v>
      </c>
      <c r="C25" s="98" t="s">
        <v>1484</v>
      </c>
      <c r="D25" s="48">
        <v>0.39583333333333331</v>
      </c>
      <c r="E25" s="23" t="s">
        <v>386</v>
      </c>
      <c r="G25" s="38">
        <v>18</v>
      </c>
      <c r="H25" s="38">
        <v>14</v>
      </c>
      <c r="K25" s="35" t="s">
        <v>1468</v>
      </c>
      <c r="L25" s="35" t="s">
        <v>133</v>
      </c>
      <c r="M25" s="92">
        <v>80</v>
      </c>
      <c r="O25" s="38" t="s">
        <v>135</v>
      </c>
      <c r="Y25" s="52">
        <v>7.7</v>
      </c>
      <c r="Z25" s="52">
        <v>3.6</v>
      </c>
      <c r="AA25" s="38">
        <v>4.8</v>
      </c>
      <c r="AB25" s="112">
        <v>8</v>
      </c>
      <c r="AC25" s="38">
        <v>7.5</v>
      </c>
      <c r="AG25" s="111" t="s">
        <v>566</v>
      </c>
      <c r="AS25" s="38">
        <v>5.8</v>
      </c>
      <c r="AT25" s="92">
        <v>0.92</v>
      </c>
      <c r="AU25" s="262">
        <v>0.18</v>
      </c>
      <c r="AV25" s="52">
        <v>4.4000000000000004</v>
      </c>
      <c r="AX25" s="35">
        <v>0.23</v>
      </c>
    </row>
    <row r="26" spans="1:65">
      <c r="A26" s="35" t="s">
        <v>1483</v>
      </c>
      <c r="B26" s="13" t="s">
        <v>1508</v>
      </c>
      <c r="C26" s="98" t="s">
        <v>1456</v>
      </c>
      <c r="D26" s="48">
        <v>0.35416666666666669</v>
      </c>
      <c r="E26" s="23" t="s">
        <v>183</v>
      </c>
      <c r="G26" s="38">
        <v>16</v>
      </c>
      <c r="H26" s="38">
        <v>14.5</v>
      </c>
      <c r="K26" s="35" t="s">
        <v>137</v>
      </c>
      <c r="L26" s="35" t="s">
        <v>133</v>
      </c>
      <c r="M26" s="92" t="s">
        <v>1472</v>
      </c>
      <c r="O26" s="38" t="s">
        <v>135</v>
      </c>
      <c r="Y26" s="52">
        <v>7.8</v>
      </c>
      <c r="Z26" s="52">
        <v>0.8</v>
      </c>
      <c r="AA26" s="38">
        <v>1.5</v>
      </c>
      <c r="AB26" s="112">
        <v>1</v>
      </c>
      <c r="AC26" s="38">
        <v>9.3000000000000007</v>
      </c>
      <c r="AG26" s="111" t="s">
        <v>566</v>
      </c>
      <c r="AS26" s="37">
        <v>0.88</v>
      </c>
      <c r="AT26" s="92" t="s">
        <v>442</v>
      </c>
      <c r="AU26" s="262" t="s">
        <v>632</v>
      </c>
      <c r="AV26" s="113">
        <v>0.75</v>
      </c>
      <c r="AX26" s="35">
        <v>8.9999999999999993E-3</v>
      </c>
    </row>
    <row r="27" spans="1:65">
      <c r="A27" s="35" t="s">
        <v>1461</v>
      </c>
      <c r="B27" s="13" t="s">
        <v>1509</v>
      </c>
      <c r="C27" s="98" t="s">
        <v>1463</v>
      </c>
      <c r="D27" s="48">
        <v>0.35416666666666669</v>
      </c>
      <c r="E27" s="23" t="s">
        <v>386</v>
      </c>
      <c r="G27" s="38">
        <v>21</v>
      </c>
      <c r="H27" s="38">
        <v>16</v>
      </c>
      <c r="K27" s="35" t="s">
        <v>1457</v>
      </c>
      <c r="L27" s="35" t="s">
        <v>133</v>
      </c>
      <c r="M27" s="92" t="s">
        <v>1485</v>
      </c>
      <c r="O27" s="38" t="s">
        <v>1459</v>
      </c>
      <c r="Y27" s="52">
        <v>7.8</v>
      </c>
      <c r="Z27" s="52">
        <v>0.3</v>
      </c>
      <c r="AA27" s="38">
        <v>0.8</v>
      </c>
      <c r="AB27" s="112">
        <v>1</v>
      </c>
      <c r="AC27" s="38">
        <v>9.1</v>
      </c>
      <c r="AG27" s="111" t="s">
        <v>566</v>
      </c>
      <c r="AS27" s="38">
        <v>1.1000000000000001</v>
      </c>
      <c r="AT27" s="92" t="s">
        <v>442</v>
      </c>
      <c r="AU27" s="262" t="s">
        <v>632</v>
      </c>
      <c r="AV27" s="113">
        <v>0.87</v>
      </c>
      <c r="AX27" s="35">
        <v>8.9999999999999993E-3</v>
      </c>
    </row>
    <row r="28" spans="1:65">
      <c r="A28" s="35" t="s">
        <v>1461</v>
      </c>
      <c r="B28" s="13" t="s">
        <v>1510</v>
      </c>
      <c r="C28" s="98" t="s">
        <v>1466</v>
      </c>
      <c r="D28" s="48">
        <v>0.35416666666666669</v>
      </c>
      <c r="E28" s="23" t="s">
        <v>1467</v>
      </c>
      <c r="G28" s="38">
        <v>4</v>
      </c>
      <c r="H28" s="38">
        <v>6.5</v>
      </c>
      <c r="K28" s="35" t="s">
        <v>137</v>
      </c>
      <c r="L28" s="35" t="s">
        <v>133</v>
      </c>
      <c r="M28" s="92">
        <v>100</v>
      </c>
      <c r="O28" s="38" t="s">
        <v>135</v>
      </c>
      <c r="Y28" s="52">
        <v>7.8</v>
      </c>
      <c r="Z28" s="52">
        <v>0.6</v>
      </c>
      <c r="AA28" s="38">
        <v>0.9</v>
      </c>
      <c r="AB28" s="112" t="s">
        <v>1511</v>
      </c>
      <c r="AC28" s="38">
        <v>11.1</v>
      </c>
      <c r="AD28" s="40">
        <v>230</v>
      </c>
      <c r="AG28" s="111" t="s">
        <v>566</v>
      </c>
      <c r="AS28" s="37">
        <v>0.72</v>
      </c>
      <c r="AT28" s="92" t="s">
        <v>442</v>
      </c>
      <c r="AU28" s="262" t="s">
        <v>632</v>
      </c>
      <c r="AV28" s="113">
        <v>0.65</v>
      </c>
      <c r="AX28" s="35">
        <v>5.0000000000000001E-3</v>
      </c>
    </row>
    <row r="29" spans="1:65">
      <c r="A29" s="35" t="s">
        <v>1461</v>
      </c>
      <c r="B29" s="13" t="s">
        <v>1509</v>
      </c>
      <c r="C29" s="98" t="s">
        <v>1470</v>
      </c>
      <c r="D29" s="48">
        <v>0.35416666666666669</v>
      </c>
      <c r="E29" s="23" t="s">
        <v>1467</v>
      </c>
      <c r="G29" s="38">
        <v>12</v>
      </c>
      <c r="H29" s="38">
        <v>8.5</v>
      </c>
      <c r="K29" s="35" t="s">
        <v>137</v>
      </c>
      <c r="L29" s="35" t="s">
        <v>133</v>
      </c>
      <c r="M29" s="92" t="s">
        <v>1472</v>
      </c>
      <c r="O29" s="38" t="s">
        <v>135</v>
      </c>
      <c r="Y29" s="52">
        <v>7.8</v>
      </c>
      <c r="Z29" s="52">
        <v>0.5</v>
      </c>
      <c r="AA29" s="38">
        <v>0.9</v>
      </c>
      <c r="AB29" s="112" t="s">
        <v>1512</v>
      </c>
      <c r="AC29" s="38">
        <v>10.7</v>
      </c>
      <c r="AG29" s="111" t="s">
        <v>566</v>
      </c>
      <c r="AS29" s="37">
        <v>0.79</v>
      </c>
      <c r="AT29" s="92" t="s">
        <v>442</v>
      </c>
      <c r="AU29" s="262" t="s">
        <v>632</v>
      </c>
      <c r="AV29" s="113">
        <v>0.73</v>
      </c>
      <c r="AX29" s="35">
        <v>6.0000000000000001E-3</v>
      </c>
    </row>
    <row r="30" spans="1:65">
      <c r="A30" s="35" t="s">
        <v>1483</v>
      </c>
      <c r="B30" s="13" t="s">
        <v>1513</v>
      </c>
      <c r="C30" s="98" t="s">
        <v>1456</v>
      </c>
      <c r="D30" s="48">
        <v>0.38194444444444442</v>
      </c>
      <c r="E30" s="23" t="s">
        <v>183</v>
      </c>
      <c r="G30" s="38">
        <v>17.5</v>
      </c>
      <c r="H30" s="38">
        <v>17</v>
      </c>
      <c r="K30" s="35" t="s">
        <v>137</v>
      </c>
      <c r="L30" s="35" t="s">
        <v>133</v>
      </c>
      <c r="M30" s="92" t="s">
        <v>1514</v>
      </c>
      <c r="O30" s="38" t="s">
        <v>135</v>
      </c>
      <c r="Y30" s="52">
        <v>7.7</v>
      </c>
      <c r="Z30" s="52">
        <v>0.4</v>
      </c>
      <c r="AA30" s="38">
        <v>2.8</v>
      </c>
      <c r="AB30" s="112">
        <v>1</v>
      </c>
      <c r="AC30" s="38">
        <v>8.8000000000000007</v>
      </c>
      <c r="AG30" s="111" t="s">
        <v>566</v>
      </c>
      <c r="AS30" s="38">
        <v>2.4</v>
      </c>
      <c r="AT30" s="92" t="s">
        <v>442</v>
      </c>
      <c r="AU30" s="262" t="s">
        <v>632</v>
      </c>
      <c r="AV30" s="52">
        <v>1.9</v>
      </c>
      <c r="AX30" s="35">
        <v>5.8000000000000003E-2</v>
      </c>
    </row>
    <row r="31" spans="1:65">
      <c r="A31" s="35" t="s">
        <v>1483</v>
      </c>
      <c r="B31" s="13" t="s">
        <v>1513</v>
      </c>
      <c r="C31" s="98" t="s">
        <v>1463</v>
      </c>
      <c r="D31" s="48">
        <v>0.36805555555555558</v>
      </c>
      <c r="E31" s="23" t="s">
        <v>386</v>
      </c>
      <c r="G31" s="38">
        <v>23</v>
      </c>
      <c r="H31" s="38">
        <v>18.5</v>
      </c>
      <c r="K31" s="35" t="s">
        <v>1490</v>
      </c>
      <c r="L31" s="35" t="s">
        <v>133</v>
      </c>
      <c r="M31" s="92" t="s">
        <v>1485</v>
      </c>
      <c r="O31" s="38" t="s">
        <v>1459</v>
      </c>
      <c r="Y31" s="52">
        <v>7.9</v>
      </c>
      <c r="Z31" s="52">
        <v>0.4</v>
      </c>
      <c r="AA31" s="38">
        <v>1.2</v>
      </c>
      <c r="AB31" s="112">
        <v>1</v>
      </c>
      <c r="AC31" s="38">
        <v>8.8000000000000007</v>
      </c>
      <c r="AG31" s="111" t="s">
        <v>566</v>
      </c>
      <c r="AS31" s="38">
        <v>1.3</v>
      </c>
      <c r="AT31" s="92" t="s">
        <v>442</v>
      </c>
      <c r="AU31" s="262" t="s">
        <v>632</v>
      </c>
      <c r="AV31" s="52">
        <v>1.3</v>
      </c>
      <c r="AX31" s="158">
        <v>0.03</v>
      </c>
    </row>
    <row r="32" spans="1:65">
      <c r="A32" s="35" t="s">
        <v>1486</v>
      </c>
      <c r="B32" s="13" t="s">
        <v>1513</v>
      </c>
      <c r="C32" s="98" t="s">
        <v>1466</v>
      </c>
      <c r="D32" s="48">
        <v>0.375</v>
      </c>
      <c r="E32" s="23" t="s">
        <v>1467</v>
      </c>
      <c r="F32" s="37">
        <v>0.14000000000000001</v>
      </c>
      <c r="G32" s="38">
        <v>6</v>
      </c>
      <c r="H32" s="38">
        <v>6.5</v>
      </c>
      <c r="K32" s="35" t="s">
        <v>137</v>
      </c>
      <c r="L32" s="35" t="s">
        <v>133</v>
      </c>
      <c r="M32" s="92">
        <v>100</v>
      </c>
      <c r="O32" s="38" t="s">
        <v>135</v>
      </c>
      <c r="P32" s="38" t="s">
        <v>1507</v>
      </c>
      <c r="Q32" s="38" t="s">
        <v>1477</v>
      </c>
      <c r="R32" s="35" t="s">
        <v>1495</v>
      </c>
      <c r="S32" s="38" t="s">
        <v>1479</v>
      </c>
      <c r="T32" s="35" t="s">
        <v>1495</v>
      </c>
      <c r="U32" s="35" t="s">
        <v>1515</v>
      </c>
      <c r="Y32" s="52">
        <v>7.8</v>
      </c>
      <c r="Z32" s="52">
        <v>0.8</v>
      </c>
      <c r="AA32" s="38">
        <v>0.9</v>
      </c>
      <c r="AB32" s="112" t="s">
        <v>1512</v>
      </c>
      <c r="AC32" s="38">
        <v>11.5</v>
      </c>
      <c r="AD32" s="40">
        <v>3300</v>
      </c>
      <c r="AG32" s="111" t="s">
        <v>566</v>
      </c>
      <c r="AI32" s="263">
        <v>1E-3</v>
      </c>
      <c r="AM32" s="35" t="s">
        <v>1516</v>
      </c>
      <c r="AS32" s="38">
        <v>1.3</v>
      </c>
      <c r="AT32" s="92" t="s">
        <v>442</v>
      </c>
      <c r="AU32" s="262" t="s">
        <v>632</v>
      </c>
      <c r="AV32" s="52">
        <v>1.2</v>
      </c>
      <c r="AX32" s="35">
        <v>3.7999999999999999E-2</v>
      </c>
      <c r="BM32" s="35">
        <v>1.6E-2</v>
      </c>
    </row>
    <row r="33" spans="1:65">
      <c r="A33" s="35" t="s">
        <v>1483</v>
      </c>
      <c r="B33" s="13" t="s">
        <v>1513</v>
      </c>
      <c r="C33" s="98" t="s">
        <v>1470</v>
      </c>
      <c r="D33" s="48">
        <v>0.375</v>
      </c>
      <c r="E33" s="23" t="s">
        <v>1467</v>
      </c>
      <c r="G33" s="38">
        <v>12</v>
      </c>
      <c r="H33" s="38">
        <v>9</v>
      </c>
      <c r="K33" s="35" t="s">
        <v>137</v>
      </c>
      <c r="L33" s="35" t="s">
        <v>133</v>
      </c>
      <c r="M33" s="92" t="s">
        <v>1472</v>
      </c>
      <c r="O33" s="38" t="s">
        <v>135</v>
      </c>
      <c r="Y33" s="52">
        <v>7.9</v>
      </c>
      <c r="Z33" s="52">
        <v>0.7</v>
      </c>
      <c r="AA33" s="38">
        <v>1.3</v>
      </c>
      <c r="AB33" s="112">
        <v>1</v>
      </c>
      <c r="AC33" s="38">
        <v>11.1</v>
      </c>
      <c r="AG33" s="111" t="s">
        <v>566</v>
      </c>
      <c r="AS33" s="38">
        <v>1.4</v>
      </c>
      <c r="AT33" s="92" t="s">
        <v>442</v>
      </c>
      <c r="AU33" s="262" t="s">
        <v>632</v>
      </c>
      <c r="AV33" s="52">
        <v>1.1000000000000001</v>
      </c>
      <c r="AX33" s="35">
        <v>2.1999999999999999E-2</v>
      </c>
    </row>
    <row r="34" spans="1:65">
      <c r="A34" s="35" t="s">
        <v>1483</v>
      </c>
      <c r="B34" s="13" t="s">
        <v>1517</v>
      </c>
      <c r="C34" s="98" t="s">
        <v>1456</v>
      </c>
      <c r="D34" s="48">
        <v>0.35416666666666669</v>
      </c>
      <c r="E34" s="23" t="s">
        <v>386</v>
      </c>
      <c r="G34" s="38">
        <v>17</v>
      </c>
      <c r="H34" s="38">
        <v>15</v>
      </c>
      <c r="K34" s="35" t="s">
        <v>137</v>
      </c>
      <c r="L34" s="35" t="s">
        <v>133</v>
      </c>
      <c r="M34" s="92" t="s">
        <v>1489</v>
      </c>
      <c r="O34" s="38" t="s">
        <v>135</v>
      </c>
      <c r="Y34" s="52">
        <v>7.8</v>
      </c>
      <c r="Z34" s="52">
        <v>0.7</v>
      </c>
      <c r="AA34" s="38">
        <v>2.2999999999999998</v>
      </c>
      <c r="AB34" s="112">
        <v>3</v>
      </c>
      <c r="AC34" s="38">
        <v>9.4</v>
      </c>
      <c r="AG34" s="111" t="s">
        <v>566</v>
      </c>
      <c r="AS34" s="38">
        <v>1</v>
      </c>
      <c r="AT34" s="92" t="s">
        <v>1518</v>
      </c>
      <c r="AU34" s="262" t="s">
        <v>632</v>
      </c>
      <c r="AV34" s="113">
        <v>0.92</v>
      </c>
      <c r="AX34" s="35">
        <v>4.7E-2</v>
      </c>
    </row>
    <row r="35" spans="1:65">
      <c r="A35" s="35" t="s">
        <v>1483</v>
      </c>
      <c r="B35" s="13" t="s">
        <v>1517</v>
      </c>
      <c r="C35" s="98" t="s">
        <v>1463</v>
      </c>
      <c r="D35" s="48">
        <v>0.35416666666666669</v>
      </c>
      <c r="E35" s="23" t="s">
        <v>386</v>
      </c>
      <c r="G35" s="38">
        <v>24</v>
      </c>
      <c r="H35" s="38">
        <v>17</v>
      </c>
      <c r="K35" s="35" t="s">
        <v>137</v>
      </c>
      <c r="L35" s="35" t="s">
        <v>133</v>
      </c>
      <c r="M35" s="92" t="s">
        <v>1472</v>
      </c>
      <c r="O35" s="38" t="s">
        <v>135</v>
      </c>
      <c r="Y35" s="52">
        <v>7.9</v>
      </c>
      <c r="Z35" s="52">
        <v>0.7</v>
      </c>
      <c r="AA35" s="38">
        <v>1.8</v>
      </c>
      <c r="AB35" s="112">
        <v>2</v>
      </c>
      <c r="AC35" s="38">
        <v>8.6</v>
      </c>
      <c r="AG35" s="111" t="s">
        <v>566</v>
      </c>
      <c r="AS35" s="38">
        <v>1</v>
      </c>
      <c r="AT35" s="92" t="s">
        <v>1518</v>
      </c>
      <c r="AU35" s="262" t="s">
        <v>632</v>
      </c>
      <c r="AV35" s="52">
        <v>1</v>
      </c>
      <c r="AX35" s="35">
        <v>2.5999999999999999E-2</v>
      </c>
    </row>
    <row r="36" spans="1:65">
      <c r="A36" s="35" t="s">
        <v>1483</v>
      </c>
      <c r="B36" s="13" t="s">
        <v>1517</v>
      </c>
      <c r="C36" s="98" t="s">
        <v>1466</v>
      </c>
      <c r="D36" s="48">
        <v>0.35416666666666669</v>
      </c>
      <c r="E36" s="23" t="s">
        <v>1467</v>
      </c>
      <c r="G36" s="38">
        <v>6</v>
      </c>
      <c r="H36" s="38">
        <v>7</v>
      </c>
      <c r="K36" s="35" t="s">
        <v>137</v>
      </c>
      <c r="L36" s="35" t="s">
        <v>133</v>
      </c>
      <c r="M36" s="92">
        <v>100</v>
      </c>
      <c r="O36" s="38" t="s">
        <v>135</v>
      </c>
      <c r="Y36" s="52">
        <v>7.9</v>
      </c>
      <c r="Z36" s="52">
        <v>2</v>
      </c>
      <c r="AA36" s="38">
        <v>2.2999999999999998</v>
      </c>
      <c r="AB36" s="112">
        <v>1</v>
      </c>
      <c r="AC36" s="38">
        <v>9.5</v>
      </c>
      <c r="AD36" s="40">
        <v>33000</v>
      </c>
      <c r="AG36" s="111" t="s">
        <v>566</v>
      </c>
      <c r="AS36" s="38">
        <v>1</v>
      </c>
      <c r="AT36" s="92">
        <v>0.24</v>
      </c>
      <c r="AU36" s="262" t="s">
        <v>632</v>
      </c>
      <c r="AV36" s="113">
        <v>0.78</v>
      </c>
      <c r="AX36" s="35">
        <v>5.2999999999999999E-2</v>
      </c>
    </row>
    <row r="37" spans="1:65">
      <c r="A37" s="35" t="s">
        <v>1486</v>
      </c>
      <c r="B37" s="13" t="s">
        <v>1517</v>
      </c>
      <c r="C37" s="98" t="s">
        <v>1470</v>
      </c>
      <c r="D37" s="48">
        <v>0.35416666666666669</v>
      </c>
      <c r="E37" s="23" t="s">
        <v>1467</v>
      </c>
      <c r="G37" s="38">
        <v>12</v>
      </c>
      <c r="H37" s="38">
        <v>9.5</v>
      </c>
      <c r="K37" s="35" t="s">
        <v>137</v>
      </c>
      <c r="L37" s="35" t="s">
        <v>133</v>
      </c>
      <c r="M37" s="92" t="s">
        <v>1489</v>
      </c>
      <c r="O37" s="38" t="s">
        <v>135</v>
      </c>
      <c r="Y37" s="52">
        <v>7.8</v>
      </c>
      <c r="Z37" s="52">
        <v>0.8</v>
      </c>
      <c r="AA37" s="38">
        <v>1.1000000000000001</v>
      </c>
      <c r="AB37" s="112" t="s">
        <v>1519</v>
      </c>
      <c r="AC37" s="38">
        <v>10.7</v>
      </c>
      <c r="AG37" s="111" t="s">
        <v>566</v>
      </c>
      <c r="AS37" s="37">
        <v>0.94</v>
      </c>
      <c r="AT37" s="92" t="s">
        <v>1520</v>
      </c>
      <c r="AU37" s="262" t="s">
        <v>632</v>
      </c>
      <c r="AV37" s="113">
        <v>0.82</v>
      </c>
      <c r="AX37" s="158">
        <v>0.02</v>
      </c>
    </row>
    <row r="38" spans="1:65">
      <c r="A38" s="35" t="s">
        <v>1483</v>
      </c>
      <c r="B38" s="13" t="s">
        <v>1521</v>
      </c>
      <c r="C38" s="98" t="s">
        <v>1456</v>
      </c>
      <c r="D38" s="48">
        <v>0.4513888888888889</v>
      </c>
      <c r="E38" s="23" t="s">
        <v>183</v>
      </c>
      <c r="G38" s="38">
        <v>16.899999999999999</v>
      </c>
      <c r="H38" s="38">
        <v>20</v>
      </c>
      <c r="K38" s="35" t="s">
        <v>137</v>
      </c>
      <c r="L38" s="35" t="s">
        <v>133</v>
      </c>
      <c r="M38" s="92">
        <v>75</v>
      </c>
      <c r="O38" s="38" t="s">
        <v>1459</v>
      </c>
      <c r="Y38" s="52">
        <v>8.4</v>
      </c>
      <c r="Z38" s="52">
        <v>1.3</v>
      </c>
      <c r="AA38" s="38">
        <v>4</v>
      </c>
      <c r="AB38" s="112">
        <v>3</v>
      </c>
      <c r="AC38" s="38">
        <v>8.8000000000000007</v>
      </c>
      <c r="AG38" s="111" t="s">
        <v>566</v>
      </c>
      <c r="AS38" s="38">
        <v>1.9</v>
      </c>
      <c r="AT38" s="92" t="s">
        <v>1520</v>
      </c>
      <c r="AU38" s="262">
        <v>0.08</v>
      </c>
      <c r="AV38" s="52">
        <v>1.5</v>
      </c>
      <c r="AX38" s="35">
        <v>6.8000000000000005E-2</v>
      </c>
    </row>
    <row r="39" spans="1:65">
      <c r="A39" s="35" t="s">
        <v>1461</v>
      </c>
      <c r="B39" s="13" t="s">
        <v>1521</v>
      </c>
      <c r="C39" s="98" t="s">
        <v>1463</v>
      </c>
      <c r="D39" s="48">
        <v>0.45833333333333331</v>
      </c>
      <c r="E39" s="23" t="s">
        <v>386</v>
      </c>
      <c r="G39" s="38">
        <v>26</v>
      </c>
      <c r="H39" s="38">
        <v>23.5</v>
      </c>
      <c r="K39" s="35" t="s">
        <v>137</v>
      </c>
      <c r="L39" s="35" t="s">
        <v>133</v>
      </c>
      <c r="M39" s="92" t="s">
        <v>1489</v>
      </c>
      <c r="O39" s="38" t="s">
        <v>1459</v>
      </c>
      <c r="Y39" s="52">
        <v>8.4</v>
      </c>
      <c r="Z39" s="52">
        <v>1.1000000000000001</v>
      </c>
      <c r="AA39" s="38">
        <v>3.3</v>
      </c>
      <c r="AB39" s="112">
        <v>6</v>
      </c>
      <c r="AC39" s="38">
        <v>7.9</v>
      </c>
      <c r="AG39" s="111" t="s">
        <v>566</v>
      </c>
      <c r="AS39" s="38">
        <v>2.1</v>
      </c>
      <c r="AT39" s="92" t="s">
        <v>1518</v>
      </c>
      <c r="AU39" s="262" t="s">
        <v>1522</v>
      </c>
      <c r="AV39" s="52">
        <v>1.9</v>
      </c>
      <c r="AX39" s="35">
        <v>0.12</v>
      </c>
    </row>
    <row r="40" spans="1:65">
      <c r="A40" s="35" t="s">
        <v>1486</v>
      </c>
      <c r="B40" s="13" t="s">
        <v>1521</v>
      </c>
      <c r="C40" s="98" t="s">
        <v>1466</v>
      </c>
      <c r="D40" s="48">
        <v>0.47222222222222227</v>
      </c>
      <c r="E40" s="23" t="s">
        <v>1467</v>
      </c>
      <c r="F40" s="37">
        <v>0.23</v>
      </c>
      <c r="G40" s="38">
        <v>12</v>
      </c>
      <c r="H40" s="38">
        <v>9</v>
      </c>
      <c r="K40" s="35" t="s">
        <v>137</v>
      </c>
      <c r="L40" s="35" t="s">
        <v>133</v>
      </c>
      <c r="M40" s="92">
        <v>100</v>
      </c>
      <c r="O40" s="38" t="s">
        <v>135</v>
      </c>
      <c r="P40" s="38" t="s">
        <v>1476</v>
      </c>
      <c r="Q40" s="38" t="s">
        <v>1523</v>
      </c>
      <c r="R40" s="35" t="s">
        <v>1495</v>
      </c>
      <c r="S40" s="38" t="s">
        <v>1479</v>
      </c>
      <c r="T40" s="35" t="s">
        <v>1495</v>
      </c>
      <c r="U40" s="35" t="s">
        <v>1481</v>
      </c>
      <c r="Y40" s="52">
        <v>8.3000000000000007</v>
      </c>
      <c r="Z40" s="52">
        <v>1</v>
      </c>
      <c r="AA40" s="38">
        <v>2.2999999999999998</v>
      </c>
      <c r="AB40" s="112">
        <v>1</v>
      </c>
      <c r="AC40" s="38">
        <v>11.1</v>
      </c>
      <c r="AD40" s="40">
        <v>7000</v>
      </c>
      <c r="AG40" s="111" t="s">
        <v>566</v>
      </c>
      <c r="AI40" s="35">
        <v>1.6000000000000001E-3</v>
      </c>
      <c r="AM40" s="35" t="s">
        <v>1516</v>
      </c>
      <c r="AS40" s="38">
        <v>2.2000000000000002</v>
      </c>
      <c r="AT40" s="92">
        <v>7.0000000000000007E-2</v>
      </c>
      <c r="AU40" s="262">
        <v>0.05</v>
      </c>
      <c r="AV40" s="52">
        <v>1.8</v>
      </c>
      <c r="AX40" s="35">
        <v>8.6999999999999994E-2</v>
      </c>
      <c r="BM40" s="35">
        <v>2.1000000000000001E-2</v>
      </c>
    </row>
    <row r="41" spans="1:65">
      <c r="A41" s="35" t="s">
        <v>1454</v>
      </c>
      <c r="B41" s="13" t="s">
        <v>1521</v>
      </c>
      <c r="C41" s="98" t="s">
        <v>1470</v>
      </c>
      <c r="D41" s="48">
        <v>0.46180555555555558</v>
      </c>
      <c r="E41" s="23" t="s">
        <v>1467</v>
      </c>
      <c r="G41" s="38">
        <v>12.5</v>
      </c>
      <c r="H41" s="38">
        <v>12</v>
      </c>
      <c r="K41" s="35" t="s">
        <v>137</v>
      </c>
      <c r="L41" s="35" t="s">
        <v>133</v>
      </c>
      <c r="M41" s="92" t="s">
        <v>1472</v>
      </c>
      <c r="O41" s="38" t="s">
        <v>135</v>
      </c>
      <c r="Y41" s="52">
        <v>8</v>
      </c>
      <c r="Z41" s="52">
        <v>0.9</v>
      </c>
      <c r="AA41" s="38">
        <v>1.8</v>
      </c>
      <c r="AB41" s="112">
        <v>2</v>
      </c>
      <c r="AC41" s="38">
        <v>10.4</v>
      </c>
      <c r="AG41" s="111" t="s">
        <v>566</v>
      </c>
      <c r="AS41" s="38">
        <v>1.7</v>
      </c>
      <c r="AT41" s="92">
        <v>0.04</v>
      </c>
      <c r="AU41" s="262" t="s">
        <v>1506</v>
      </c>
      <c r="AV41" s="52">
        <v>1.5</v>
      </c>
      <c r="AX41" s="35">
        <v>4.7E-2</v>
      </c>
    </row>
    <row r="42" spans="1:65">
      <c r="A42" s="35" t="s">
        <v>1486</v>
      </c>
      <c r="B42" s="13" t="s">
        <v>1524</v>
      </c>
      <c r="C42" s="98" t="s">
        <v>1456</v>
      </c>
      <c r="D42" s="48">
        <v>0.375</v>
      </c>
      <c r="E42" s="23" t="s">
        <v>386</v>
      </c>
      <c r="G42" s="38">
        <v>17.7</v>
      </c>
      <c r="H42" s="38">
        <v>16.5</v>
      </c>
      <c r="K42" s="35" t="s">
        <v>1471</v>
      </c>
      <c r="L42" s="35" t="s">
        <v>133</v>
      </c>
      <c r="M42" s="92" t="s">
        <v>1472</v>
      </c>
      <c r="O42" s="38" t="s">
        <v>135</v>
      </c>
      <c r="Y42" s="52">
        <v>7.8</v>
      </c>
      <c r="Z42" s="52">
        <v>0.4</v>
      </c>
      <c r="AA42" s="38">
        <v>2.8</v>
      </c>
      <c r="AB42" s="112">
        <v>1</v>
      </c>
      <c r="AC42" s="38">
        <v>8</v>
      </c>
      <c r="AG42" s="111" t="s">
        <v>566</v>
      </c>
      <c r="AS42" s="38">
        <v>1.6</v>
      </c>
      <c r="AT42" s="92" t="s">
        <v>1518</v>
      </c>
      <c r="AU42" s="262" t="s">
        <v>1506</v>
      </c>
      <c r="AV42" s="52">
        <v>1.5</v>
      </c>
      <c r="AX42" s="113">
        <v>0.1</v>
      </c>
    </row>
    <row r="43" spans="1:65">
      <c r="A43" s="35" t="s">
        <v>1486</v>
      </c>
      <c r="B43" s="13" t="s">
        <v>1525</v>
      </c>
      <c r="C43" s="98" t="s">
        <v>1463</v>
      </c>
      <c r="D43" s="48">
        <v>0.375</v>
      </c>
      <c r="E43" s="23" t="s">
        <v>386</v>
      </c>
      <c r="G43" s="38">
        <v>24.5</v>
      </c>
      <c r="H43" s="38">
        <v>20</v>
      </c>
      <c r="K43" s="35" t="s">
        <v>1490</v>
      </c>
      <c r="L43" s="35" t="s">
        <v>133</v>
      </c>
      <c r="M43" s="92" t="s">
        <v>1472</v>
      </c>
      <c r="O43" s="38" t="s">
        <v>135</v>
      </c>
      <c r="Y43" s="52">
        <v>7.8</v>
      </c>
      <c r="Z43" s="52">
        <v>0.6</v>
      </c>
      <c r="AA43" s="38">
        <v>2.2999999999999998</v>
      </c>
      <c r="AB43" s="112" t="s">
        <v>1519</v>
      </c>
      <c r="AC43" s="38">
        <v>7.3</v>
      </c>
      <c r="AG43" s="111" t="s">
        <v>566</v>
      </c>
      <c r="AS43" s="38">
        <v>1.5</v>
      </c>
      <c r="AT43" s="92" t="s">
        <v>1520</v>
      </c>
      <c r="AU43" s="262" t="s">
        <v>1506</v>
      </c>
      <c r="AV43" s="52">
        <v>1.3</v>
      </c>
      <c r="AX43" s="113">
        <v>0.1</v>
      </c>
    </row>
    <row r="44" spans="1:65">
      <c r="A44" s="35" t="s">
        <v>1483</v>
      </c>
      <c r="B44" s="13" t="s">
        <v>1525</v>
      </c>
      <c r="C44" s="98" t="s">
        <v>1466</v>
      </c>
      <c r="D44" s="48">
        <v>0.375</v>
      </c>
      <c r="E44" s="23" t="s">
        <v>1467</v>
      </c>
      <c r="G44" s="38">
        <v>6</v>
      </c>
      <c r="H44" s="38">
        <v>6.5</v>
      </c>
      <c r="K44" s="35" t="s">
        <v>137</v>
      </c>
      <c r="L44" s="35" t="s">
        <v>133</v>
      </c>
      <c r="M44" s="92">
        <v>100</v>
      </c>
      <c r="O44" s="38" t="s">
        <v>135</v>
      </c>
      <c r="Y44" s="52">
        <v>7.9</v>
      </c>
      <c r="Z44" s="52">
        <v>0.8</v>
      </c>
      <c r="AA44" s="38">
        <v>2</v>
      </c>
      <c r="AB44" s="112">
        <v>2</v>
      </c>
      <c r="AC44" s="38">
        <v>8.9</v>
      </c>
      <c r="AD44" s="40">
        <v>1700</v>
      </c>
      <c r="AG44" s="111" t="s">
        <v>566</v>
      </c>
      <c r="AS44" s="38">
        <v>2</v>
      </c>
      <c r="AT44" s="92" t="s">
        <v>1520</v>
      </c>
      <c r="AU44" s="262" t="s">
        <v>1506</v>
      </c>
      <c r="AV44" s="52">
        <v>1.8</v>
      </c>
      <c r="AX44" s="35">
        <v>7.5999999999999998E-2</v>
      </c>
    </row>
    <row r="45" spans="1:65">
      <c r="A45" s="35" t="s">
        <v>1486</v>
      </c>
      <c r="B45" s="13" t="s">
        <v>1525</v>
      </c>
      <c r="C45" s="98" t="s">
        <v>1470</v>
      </c>
      <c r="D45" s="48">
        <v>0.37847222222222227</v>
      </c>
      <c r="E45" s="23" t="s">
        <v>1467</v>
      </c>
      <c r="G45" s="38">
        <v>12</v>
      </c>
      <c r="H45" s="38">
        <v>9.5</v>
      </c>
      <c r="K45" s="35" t="s">
        <v>137</v>
      </c>
      <c r="L45" s="35" t="s">
        <v>133</v>
      </c>
      <c r="M45" s="92" t="s">
        <v>1472</v>
      </c>
      <c r="O45" s="38" t="s">
        <v>135</v>
      </c>
      <c r="Y45" s="52">
        <v>8</v>
      </c>
      <c r="Z45" s="52">
        <v>0.9</v>
      </c>
      <c r="AA45" s="38">
        <v>2.1</v>
      </c>
      <c r="AB45" s="112">
        <v>1</v>
      </c>
      <c r="AC45" s="38">
        <v>10.1</v>
      </c>
      <c r="AG45" s="111" t="s">
        <v>566</v>
      </c>
      <c r="AS45" s="38">
        <v>2</v>
      </c>
      <c r="AT45" s="92">
        <v>0.05</v>
      </c>
      <c r="AU45" s="262" t="s">
        <v>1506</v>
      </c>
      <c r="AV45" s="52">
        <v>1.8</v>
      </c>
      <c r="AX45" s="35">
        <v>8.8999999999999996E-2</v>
      </c>
    </row>
    <row r="46" spans="1:65">
      <c r="A46" s="35" t="s">
        <v>1483</v>
      </c>
      <c r="B46" s="13" t="s">
        <v>1526</v>
      </c>
      <c r="C46" s="98" t="s">
        <v>1456</v>
      </c>
      <c r="D46" s="48">
        <v>0.39583333333333331</v>
      </c>
      <c r="E46" s="23" t="s">
        <v>386</v>
      </c>
      <c r="G46" s="38">
        <v>17</v>
      </c>
      <c r="H46" s="38">
        <v>19.5</v>
      </c>
      <c r="K46" s="35" t="s">
        <v>137</v>
      </c>
      <c r="L46" s="35" t="s">
        <v>133</v>
      </c>
      <c r="M46" s="92" t="s">
        <v>1472</v>
      </c>
      <c r="O46" s="38" t="s">
        <v>1459</v>
      </c>
      <c r="Y46" s="52">
        <v>8.4</v>
      </c>
      <c r="Z46" s="52">
        <v>0.8</v>
      </c>
      <c r="AA46" s="38">
        <v>3</v>
      </c>
      <c r="AB46" s="112">
        <v>1</v>
      </c>
      <c r="AC46" s="38">
        <v>8.9</v>
      </c>
      <c r="AG46" s="111" t="s">
        <v>566</v>
      </c>
      <c r="AS46" s="37">
        <v>0.88</v>
      </c>
      <c r="AT46" s="92" t="s">
        <v>1518</v>
      </c>
      <c r="AU46" s="262" t="s">
        <v>1504</v>
      </c>
      <c r="AV46" s="113">
        <v>0.64</v>
      </c>
      <c r="AX46" s="35">
        <v>8.5000000000000006E-2</v>
      </c>
    </row>
    <row r="47" spans="1:65">
      <c r="A47" s="35" t="s">
        <v>1483</v>
      </c>
      <c r="B47" s="13" t="s">
        <v>1527</v>
      </c>
      <c r="C47" s="98" t="s">
        <v>1463</v>
      </c>
      <c r="D47" s="48">
        <v>0.39583333333333331</v>
      </c>
      <c r="E47" s="23" t="s">
        <v>386</v>
      </c>
      <c r="G47" s="38">
        <v>24.5</v>
      </c>
      <c r="H47" s="38">
        <v>24.5</v>
      </c>
      <c r="K47" s="35" t="s">
        <v>137</v>
      </c>
      <c r="L47" s="35" t="s">
        <v>133</v>
      </c>
      <c r="M47" s="92" t="s">
        <v>1485</v>
      </c>
      <c r="O47" s="38" t="s">
        <v>1459</v>
      </c>
      <c r="Y47" s="52">
        <v>8.1</v>
      </c>
      <c r="Z47" s="52">
        <v>0.9</v>
      </c>
      <c r="AA47" s="38">
        <v>2.1</v>
      </c>
      <c r="AB47" s="112">
        <v>6</v>
      </c>
      <c r="AC47" s="38">
        <v>8</v>
      </c>
      <c r="AG47" s="111" t="s">
        <v>566</v>
      </c>
      <c r="AS47" s="38">
        <v>2.7</v>
      </c>
      <c r="AT47" s="92" t="s">
        <v>1518</v>
      </c>
      <c r="AU47" s="262" t="s">
        <v>1528</v>
      </c>
      <c r="AV47" s="52">
        <v>2.6</v>
      </c>
      <c r="AX47" s="35">
        <v>9.6000000000000002E-2</v>
      </c>
    </row>
    <row r="48" spans="1:65">
      <c r="A48" s="35" t="s">
        <v>1486</v>
      </c>
      <c r="B48" s="13" t="s">
        <v>1527</v>
      </c>
      <c r="C48" s="98" t="s">
        <v>1466</v>
      </c>
      <c r="D48" s="48">
        <v>0.40277777777777773</v>
      </c>
      <c r="E48" s="23" t="s">
        <v>1467</v>
      </c>
      <c r="F48" s="37">
        <v>0.05</v>
      </c>
      <c r="G48" s="38">
        <v>10.5</v>
      </c>
      <c r="H48" s="38">
        <v>9</v>
      </c>
      <c r="K48" s="35" t="s">
        <v>137</v>
      </c>
      <c r="L48" s="35" t="s">
        <v>133</v>
      </c>
      <c r="M48" s="92">
        <v>100</v>
      </c>
      <c r="O48" s="38" t="s">
        <v>135</v>
      </c>
      <c r="P48" s="38" t="s">
        <v>1476</v>
      </c>
      <c r="Q48" s="38" t="s">
        <v>1477</v>
      </c>
      <c r="R48" s="35" t="s">
        <v>1495</v>
      </c>
      <c r="S48" s="38" t="s">
        <v>1494</v>
      </c>
      <c r="T48" s="35" t="s">
        <v>1495</v>
      </c>
      <c r="U48" s="35" t="s">
        <v>1481</v>
      </c>
      <c r="Y48" s="52">
        <v>8.4</v>
      </c>
      <c r="Z48" s="52">
        <v>1.1000000000000001</v>
      </c>
      <c r="AA48" s="38">
        <v>2.2999999999999998</v>
      </c>
      <c r="AB48" s="112" t="s">
        <v>1512</v>
      </c>
      <c r="AC48" s="38">
        <v>11.1</v>
      </c>
      <c r="AD48" s="40">
        <v>790</v>
      </c>
      <c r="AG48" s="111" t="s">
        <v>566</v>
      </c>
      <c r="AI48" s="35">
        <v>1.4E-3</v>
      </c>
      <c r="AM48" s="35" t="s">
        <v>1529</v>
      </c>
      <c r="AS48" s="38">
        <v>2.5</v>
      </c>
      <c r="AT48" s="92">
        <v>0.09</v>
      </c>
      <c r="AU48" s="262">
        <v>0.05</v>
      </c>
      <c r="AV48" s="52">
        <v>2.2000000000000002</v>
      </c>
      <c r="AX48" s="113">
        <v>0.1</v>
      </c>
      <c r="BM48" s="35">
        <v>2.5000000000000001E-2</v>
      </c>
    </row>
    <row r="49" spans="1:65">
      <c r="A49" s="35" t="s">
        <v>1486</v>
      </c>
      <c r="B49" s="13" t="s">
        <v>1527</v>
      </c>
      <c r="C49" s="98" t="s">
        <v>1470</v>
      </c>
      <c r="D49" s="48">
        <v>0.39583333333333331</v>
      </c>
      <c r="E49" s="23" t="s">
        <v>1467</v>
      </c>
      <c r="G49" s="38">
        <v>12</v>
      </c>
      <c r="H49" s="38">
        <v>12.5</v>
      </c>
      <c r="K49" s="35" t="s">
        <v>137</v>
      </c>
      <c r="L49" s="35" t="s">
        <v>133</v>
      </c>
      <c r="M49" s="92" t="s">
        <v>1472</v>
      </c>
      <c r="O49" s="38" t="s">
        <v>135</v>
      </c>
      <c r="Y49" s="52">
        <v>8.1</v>
      </c>
      <c r="Z49" s="52">
        <v>1.3</v>
      </c>
      <c r="AA49" s="38">
        <v>2.8</v>
      </c>
      <c r="AB49" s="112">
        <v>1</v>
      </c>
      <c r="AC49" s="38">
        <v>10.3</v>
      </c>
      <c r="AG49" s="111" t="s">
        <v>566</v>
      </c>
      <c r="AS49" s="38">
        <v>2.9</v>
      </c>
      <c r="AT49" s="92">
        <v>0.19</v>
      </c>
      <c r="AU49" s="262">
        <v>0.05</v>
      </c>
      <c r="AV49" s="52">
        <v>2.2999999999999998</v>
      </c>
      <c r="AX49" s="35">
        <v>0.12</v>
      </c>
    </row>
    <row r="50" spans="1:65">
      <c r="A50" s="35" t="s">
        <v>1486</v>
      </c>
      <c r="B50" s="13" t="s">
        <v>1530</v>
      </c>
      <c r="C50" s="98" t="s">
        <v>1456</v>
      </c>
      <c r="D50" s="48">
        <v>0.47222222222222227</v>
      </c>
      <c r="E50" s="23" t="s">
        <v>183</v>
      </c>
      <c r="G50" s="38">
        <v>16.899999999999999</v>
      </c>
      <c r="H50" s="38">
        <v>19</v>
      </c>
      <c r="K50" s="35" t="s">
        <v>1502</v>
      </c>
      <c r="L50" s="35" t="s">
        <v>1458</v>
      </c>
      <c r="M50" s="92">
        <v>20</v>
      </c>
      <c r="O50" s="38" t="s">
        <v>1459</v>
      </c>
      <c r="Y50" s="52">
        <v>7.7</v>
      </c>
      <c r="Z50" s="52">
        <v>11</v>
      </c>
      <c r="AA50" s="38">
        <v>14</v>
      </c>
      <c r="AB50" s="112">
        <v>45</v>
      </c>
      <c r="AC50" s="38">
        <v>7.7</v>
      </c>
      <c r="AG50" s="111" t="s">
        <v>566</v>
      </c>
      <c r="AS50" s="38">
        <v>4.2</v>
      </c>
      <c r="AT50" s="92" t="s">
        <v>1493</v>
      </c>
      <c r="AU50" s="262">
        <v>0.11</v>
      </c>
      <c r="AV50" s="52">
        <v>2.5</v>
      </c>
      <c r="AX50" s="35">
        <v>0.28000000000000003</v>
      </c>
    </row>
    <row r="51" spans="1:65">
      <c r="A51" s="35" t="s">
        <v>1486</v>
      </c>
      <c r="B51" s="13" t="s">
        <v>1530</v>
      </c>
      <c r="C51" s="98" t="s">
        <v>1463</v>
      </c>
      <c r="D51" s="48">
        <v>0.47916666666666669</v>
      </c>
      <c r="E51" s="23" t="s">
        <v>386</v>
      </c>
      <c r="G51" s="38">
        <v>26</v>
      </c>
      <c r="H51" s="38">
        <v>23</v>
      </c>
      <c r="K51" s="35" t="s">
        <v>137</v>
      </c>
      <c r="L51" s="35" t="s">
        <v>133</v>
      </c>
      <c r="M51" s="92">
        <v>60</v>
      </c>
      <c r="O51" s="38" t="s">
        <v>135</v>
      </c>
      <c r="Y51" s="52">
        <v>8.5</v>
      </c>
      <c r="Z51" s="52">
        <v>0.6</v>
      </c>
      <c r="AA51" s="38">
        <v>1.6</v>
      </c>
      <c r="AB51" s="112" t="s">
        <v>1512</v>
      </c>
      <c r="AC51" s="38">
        <v>8.3000000000000007</v>
      </c>
      <c r="AG51" s="111" t="s">
        <v>566</v>
      </c>
      <c r="AS51" s="38">
        <v>3.7</v>
      </c>
      <c r="AT51" s="92">
        <v>0.05</v>
      </c>
      <c r="AU51" s="262" t="s">
        <v>1504</v>
      </c>
      <c r="AV51" s="52">
        <v>3.5</v>
      </c>
      <c r="AX51" s="158">
        <v>0.08</v>
      </c>
    </row>
    <row r="52" spans="1:65">
      <c r="A52" s="35" t="s">
        <v>1483</v>
      </c>
      <c r="B52" s="13" t="s">
        <v>1530</v>
      </c>
      <c r="C52" s="98" t="s">
        <v>1466</v>
      </c>
      <c r="D52" s="48">
        <v>0.51041666666666663</v>
      </c>
      <c r="E52" s="23" t="s">
        <v>1467</v>
      </c>
      <c r="F52" s="37">
        <v>0.08</v>
      </c>
      <c r="G52" s="38">
        <v>12</v>
      </c>
      <c r="H52" s="38">
        <v>10.5</v>
      </c>
      <c r="K52" s="35" t="s">
        <v>1457</v>
      </c>
      <c r="L52" s="35" t="s">
        <v>133</v>
      </c>
      <c r="M52" s="92">
        <v>100</v>
      </c>
      <c r="O52" s="38" t="s">
        <v>135</v>
      </c>
      <c r="P52" s="38" t="s">
        <v>1507</v>
      </c>
      <c r="Q52" s="38" t="s">
        <v>1531</v>
      </c>
      <c r="R52" s="35" t="s">
        <v>1495</v>
      </c>
      <c r="S52" s="38" t="s">
        <v>1532</v>
      </c>
      <c r="T52" s="35" t="s">
        <v>1495</v>
      </c>
      <c r="U52" s="35" t="s">
        <v>1533</v>
      </c>
      <c r="Y52" s="52">
        <v>8.9</v>
      </c>
      <c r="Z52" s="52">
        <v>1.3</v>
      </c>
      <c r="AA52" s="38">
        <v>2.2000000000000002</v>
      </c>
      <c r="AB52" s="112">
        <v>1</v>
      </c>
      <c r="AC52" s="38">
        <v>10.8</v>
      </c>
      <c r="AD52" s="40">
        <v>7900</v>
      </c>
      <c r="AG52" s="111" t="s">
        <v>566</v>
      </c>
      <c r="AI52" s="158">
        <v>0.01</v>
      </c>
      <c r="AM52" s="35" t="s">
        <v>1496</v>
      </c>
      <c r="AS52" s="38">
        <v>5</v>
      </c>
      <c r="AT52" s="92">
        <v>0.12</v>
      </c>
      <c r="AU52" s="262">
        <v>0.09</v>
      </c>
      <c r="AV52" s="52">
        <v>4.8</v>
      </c>
      <c r="AX52" s="35">
        <v>0.13</v>
      </c>
      <c r="BM52" s="35">
        <v>3.7999999999999999E-2</v>
      </c>
    </row>
    <row r="53" spans="1:65">
      <c r="A53" s="35" t="s">
        <v>1461</v>
      </c>
      <c r="B53" s="13" t="s">
        <v>1530</v>
      </c>
      <c r="C53" s="98" t="s">
        <v>1470</v>
      </c>
      <c r="D53" s="48">
        <v>0.47916666666666669</v>
      </c>
      <c r="E53" s="23" t="s">
        <v>1467</v>
      </c>
      <c r="G53" s="38">
        <v>12.5</v>
      </c>
      <c r="H53" s="38">
        <v>15</v>
      </c>
      <c r="K53" s="35" t="s">
        <v>1471</v>
      </c>
      <c r="L53" s="35" t="s">
        <v>133</v>
      </c>
      <c r="M53" s="92" t="s">
        <v>1472</v>
      </c>
      <c r="O53" s="38" t="s">
        <v>135</v>
      </c>
      <c r="Y53" s="52">
        <v>8.1</v>
      </c>
      <c r="Z53" s="52">
        <v>1</v>
      </c>
      <c r="AA53" s="38">
        <v>2.2000000000000002</v>
      </c>
      <c r="AB53" s="112" t="s">
        <v>1512</v>
      </c>
      <c r="AC53" s="38">
        <v>9.6999999999999993</v>
      </c>
      <c r="AG53" s="111" t="s">
        <v>566</v>
      </c>
      <c r="AS53" s="38">
        <v>4.4000000000000004</v>
      </c>
      <c r="AT53" s="92">
        <v>0.16</v>
      </c>
      <c r="AU53" s="262">
        <v>0.05</v>
      </c>
      <c r="AV53" s="52">
        <v>4</v>
      </c>
      <c r="AX53" s="35">
        <v>7.3999999999999996E-2</v>
      </c>
    </row>
    <row r="54" spans="1:65">
      <c r="A54" s="35" t="s">
        <v>1461</v>
      </c>
      <c r="B54" s="13" t="s">
        <v>1534</v>
      </c>
      <c r="C54" s="98" t="s">
        <v>1456</v>
      </c>
      <c r="D54" s="48">
        <v>0.4375</v>
      </c>
      <c r="E54" s="23" t="s">
        <v>183</v>
      </c>
      <c r="G54" s="38">
        <v>17.2</v>
      </c>
      <c r="H54" s="38">
        <v>18.5</v>
      </c>
      <c r="K54" s="35" t="s">
        <v>1490</v>
      </c>
      <c r="L54" s="35" t="s">
        <v>133</v>
      </c>
      <c r="M54" s="92" t="s">
        <v>1514</v>
      </c>
      <c r="O54" s="38" t="s">
        <v>135</v>
      </c>
      <c r="Y54" s="52">
        <v>8.1</v>
      </c>
      <c r="Z54" s="52">
        <v>1.6</v>
      </c>
      <c r="AA54" s="38">
        <v>3.6</v>
      </c>
      <c r="AB54" s="112">
        <v>1</v>
      </c>
      <c r="AC54" s="38">
        <v>9.1</v>
      </c>
      <c r="AG54" s="111" t="s">
        <v>566</v>
      </c>
      <c r="AS54" s="38">
        <v>1.5</v>
      </c>
      <c r="AT54" s="92" t="s">
        <v>1520</v>
      </c>
      <c r="AU54" s="262">
        <v>0.06</v>
      </c>
      <c r="AV54" s="52">
        <v>1.1000000000000001</v>
      </c>
      <c r="AX54" s="35">
        <v>6.9000000000000006E-2</v>
      </c>
    </row>
    <row r="55" spans="1:65">
      <c r="A55" s="35" t="s">
        <v>1461</v>
      </c>
      <c r="B55" s="13" t="s">
        <v>1534</v>
      </c>
      <c r="C55" s="98" t="s">
        <v>1463</v>
      </c>
      <c r="D55" s="48">
        <v>0.43402777777777773</v>
      </c>
      <c r="E55" s="23" t="s">
        <v>386</v>
      </c>
      <c r="G55" s="38">
        <v>26.5</v>
      </c>
      <c r="H55" s="38">
        <v>22.5</v>
      </c>
      <c r="K55" s="35" t="s">
        <v>1457</v>
      </c>
      <c r="L55" s="35" t="s">
        <v>133</v>
      </c>
      <c r="M55" s="92" t="s">
        <v>1472</v>
      </c>
      <c r="O55" s="38" t="s">
        <v>1459</v>
      </c>
      <c r="Y55" s="52">
        <v>9.1999999999999993</v>
      </c>
      <c r="Z55" s="52">
        <v>1.7</v>
      </c>
      <c r="AA55" s="38">
        <v>3.4</v>
      </c>
      <c r="AB55" s="112">
        <v>1</v>
      </c>
      <c r="AC55" s="38">
        <v>8.4</v>
      </c>
      <c r="AG55" s="111" t="s">
        <v>566</v>
      </c>
      <c r="AS55" s="38">
        <v>3.6</v>
      </c>
      <c r="AT55" s="92">
        <v>0.06</v>
      </c>
      <c r="AU55" s="262">
        <v>0.06</v>
      </c>
      <c r="AV55" s="52">
        <v>2.8</v>
      </c>
      <c r="AX55" s="35">
        <v>9.6000000000000002E-2</v>
      </c>
    </row>
    <row r="56" spans="1:65">
      <c r="A56" s="35" t="s">
        <v>1483</v>
      </c>
      <c r="B56" s="13" t="s">
        <v>1535</v>
      </c>
      <c r="C56" s="98" t="s">
        <v>1466</v>
      </c>
      <c r="D56" s="48">
        <v>0.44097222222222227</v>
      </c>
      <c r="E56" s="23" t="s">
        <v>1467</v>
      </c>
      <c r="F56" s="37">
        <v>0.01</v>
      </c>
      <c r="G56" s="38">
        <v>10</v>
      </c>
      <c r="H56" s="38">
        <v>9</v>
      </c>
      <c r="K56" s="35" t="s">
        <v>1457</v>
      </c>
      <c r="L56" s="35" t="s">
        <v>133</v>
      </c>
      <c r="M56" s="92">
        <v>85</v>
      </c>
      <c r="O56" s="38" t="s">
        <v>135</v>
      </c>
      <c r="P56" s="38" t="s">
        <v>1536</v>
      </c>
      <c r="Q56" s="38" t="s">
        <v>1477</v>
      </c>
      <c r="R56" s="35" t="s">
        <v>1480</v>
      </c>
      <c r="S56" s="38" t="s">
        <v>1532</v>
      </c>
      <c r="T56" s="35" t="s">
        <v>1478</v>
      </c>
      <c r="U56" s="35" t="s">
        <v>1515</v>
      </c>
      <c r="Y56" s="52">
        <v>9</v>
      </c>
      <c r="Z56" s="52">
        <v>2.4</v>
      </c>
      <c r="AA56" s="38">
        <v>4.0999999999999996</v>
      </c>
      <c r="AB56" s="112">
        <v>2</v>
      </c>
      <c r="AC56" s="38">
        <v>11.1</v>
      </c>
      <c r="AD56" s="40">
        <v>7900</v>
      </c>
      <c r="AG56" s="111" t="s">
        <v>566</v>
      </c>
      <c r="AI56" s="35">
        <v>2.5999999999999999E-3</v>
      </c>
      <c r="AM56" s="35" t="s">
        <v>1529</v>
      </c>
      <c r="AS56" s="38">
        <v>3.3</v>
      </c>
      <c r="AT56" s="92">
        <v>0.27</v>
      </c>
      <c r="AU56" s="262">
        <v>0.16</v>
      </c>
      <c r="AV56" s="52">
        <v>2.5</v>
      </c>
      <c r="AX56" s="35">
        <v>0.14000000000000001</v>
      </c>
      <c r="BM56" s="35">
        <v>3.3000000000000002E-2</v>
      </c>
    </row>
    <row r="57" spans="1:65">
      <c r="A57" s="35" t="s">
        <v>1486</v>
      </c>
      <c r="B57" s="13" t="s">
        <v>1534</v>
      </c>
      <c r="C57" s="98" t="s">
        <v>1470</v>
      </c>
      <c r="D57" s="48">
        <v>0.4375</v>
      </c>
      <c r="E57" s="23" t="s">
        <v>1467</v>
      </c>
      <c r="G57" s="38">
        <v>12.5</v>
      </c>
      <c r="H57" s="38">
        <v>14</v>
      </c>
      <c r="K57" s="35" t="s">
        <v>1471</v>
      </c>
      <c r="L57" s="35" t="s">
        <v>133</v>
      </c>
      <c r="M57" s="92" t="s">
        <v>1472</v>
      </c>
      <c r="O57" s="38" t="s">
        <v>135</v>
      </c>
      <c r="Y57" s="52">
        <v>8.1</v>
      </c>
      <c r="Z57" s="52">
        <v>1.8</v>
      </c>
      <c r="AA57" s="38">
        <v>3</v>
      </c>
      <c r="AB57" s="112">
        <v>1</v>
      </c>
      <c r="AC57" s="38">
        <v>9.9</v>
      </c>
      <c r="AG57" s="111" t="s">
        <v>566</v>
      </c>
      <c r="AS57" s="38">
        <v>2.7</v>
      </c>
      <c r="AT57" s="262">
        <v>0.2</v>
      </c>
      <c r="AU57" s="262" t="s">
        <v>1506</v>
      </c>
      <c r="AV57" s="52">
        <v>2.2999999999999998</v>
      </c>
      <c r="AX57" s="35">
        <v>6.9000000000000006E-2</v>
      </c>
    </row>
    <row r="58" spans="1:65">
      <c r="A58" s="35" t="s">
        <v>1483</v>
      </c>
      <c r="B58" s="13" t="s">
        <v>1537</v>
      </c>
      <c r="C58" s="98" t="s">
        <v>1456</v>
      </c>
      <c r="D58" s="48">
        <v>0.43402777777777773</v>
      </c>
      <c r="E58" s="23" t="s">
        <v>183</v>
      </c>
      <c r="G58" s="38">
        <v>16.7</v>
      </c>
      <c r="H58" s="38">
        <v>18.5</v>
      </c>
      <c r="K58" s="35" t="s">
        <v>1471</v>
      </c>
      <c r="L58" s="35" t="s">
        <v>1458</v>
      </c>
      <c r="M58" s="92">
        <v>65</v>
      </c>
      <c r="O58" s="38" t="s">
        <v>1459</v>
      </c>
      <c r="Y58" s="52">
        <v>7.9</v>
      </c>
      <c r="Z58" s="52">
        <v>7.2</v>
      </c>
      <c r="AA58" s="38">
        <v>9.8000000000000007</v>
      </c>
      <c r="AB58" s="112">
        <v>43</v>
      </c>
      <c r="AC58" s="38">
        <v>8.4</v>
      </c>
      <c r="AG58" s="111" t="s">
        <v>566</v>
      </c>
      <c r="AS58" s="38">
        <v>3.6</v>
      </c>
      <c r="AT58" s="92" t="s">
        <v>1520</v>
      </c>
      <c r="AU58" s="262">
        <v>0.06</v>
      </c>
      <c r="AV58" s="52">
        <v>2.1</v>
      </c>
      <c r="AX58" s="35">
        <v>0.28000000000000003</v>
      </c>
    </row>
    <row r="59" spans="1:65">
      <c r="A59" s="35" t="s">
        <v>1461</v>
      </c>
      <c r="B59" s="13" t="s">
        <v>1537</v>
      </c>
      <c r="C59" s="98" t="s">
        <v>1463</v>
      </c>
      <c r="D59" s="48">
        <v>0.4375</v>
      </c>
      <c r="E59" s="23" t="s">
        <v>386</v>
      </c>
      <c r="G59" s="38">
        <v>26</v>
      </c>
      <c r="H59" s="38">
        <v>21.5</v>
      </c>
      <c r="K59" s="35" t="s">
        <v>137</v>
      </c>
      <c r="L59" s="35" t="s">
        <v>133</v>
      </c>
      <c r="M59" s="92" t="s">
        <v>1472</v>
      </c>
      <c r="O59" s="38" t="s">
        <v>135</v>
      </c>
      <c r="Y59" s="52">
        <v>7.4</v>
      </c>
      <c r="Z59" s="52">
        <v>0.8</v>
      </c>
      <c r="AA59" s="38">
        <v>5.6</v>
      </c>
      <c r="AB59" s="112">
        <v>3</v>
      </c>
      <c r="AC59" s="38">
        <v>7.3</v>
      </c>
      <c r="AG59" s="111" t="s">
        <v>566</v>
      </c>
      <c r="AS59" s="38">
        <v>7.5</v>
      </c>
      <c r="AT59" s="262">
        <v>0.05</v>
      </c>
      <c r="AU59" s="262" t="s">
        <v>1506</v>
      </c>
      <c r="AV59" s="52">
        <v>6.4</v>
      </c>
      <c r="AX59" s="113">
        <v>0.4</v>
      </c>
    </row>
    <row r="60" spans="1:65">
      <c r="A60" s="35" t="s">
        <v>1486</v>
      </c>
      <c r="B60" s="13" t="s">
        <v>1537</v>
      </c>
      <c r="C60" s="98" t="s">
        <v>1466</v>
      </c>
      <c r="D60" s="48">
        <v>0.44791666666666669</v>
      </c>
      <c r="E60" s="23" t="s">
        <v>1467</v>
      </c>
      <c r="F60" s="37">
        <v>0.06</v>
      </c>
      <c r="G60" s="38">
        <v>11</v>
      </c>
      <c r="H60" s="38">
        <v>9.5</v>
      </c>
      <c r="K60" s="35" t="s">
        <v>137</v>
      </c>
      <c r="L60" s="35" t="s">
        <v>133</v>
      </c>
      <c r="M60" s="92">
        <v>100</v>
      </c>
      <c r="O60" s="38" t="s">
        <v>135</v>
      </c>
      <c r="P60" s="38" t="s">
        <v>1476</v>
      </c>
      <c r="Q60" s="38" t="s">
        <v>1477</v>
      </c>
      <c r="R60" s="35" t="s">
        <v>1495</v>
      </c>
      <c r="S60" s="38" t="s">
        <v>1479</v>
      </c>
      <c r="T60" s="35" t="s">
        <v>1495</v>
      </c>
      <c r="U60" s="35" t="s">
        <v>1481</v>
      </c>
      <c r="Y60" s="52">
        <v>8.1</v>
      </c>
      <c r="Z60" s="52">
        <v>1.1000000000000001</v>
      </c>
      <c r="AA60" s="38">
        <v>1.9</v>
      </c>
      <c r="AB60" s="112" t="s">
        <v>1519</v>
      </c>
      <c r="AC60" s="38">
        <v>9.6</v>
      </c>
      <c r="AD60" s="40">
        <v>4900</v>
      </c>
      <c r="AG60" s="111" t="s">
        <v>566</v>
      </c>
      <c r="AI60" s="35">
        <v>1.8E-3</v>
      </c>
      <c r="AM60" s="35" t="s">
        <v>1496</v>
      </c>
      <c r="AS60" s="38">
        <v>2.9</v>
      </c>
      <c r="AT60" s="92" t="s">
        <v>1520</v>
      </c>
      <c r="AU60" s="262">
        <v>0.05</v>
      </c>
      <c r="AV60" s="52">
        <v>2.8</v>
      </c>
      <c r="AX60" s="35">
        <v>6.6000000000000003E-2</v>
      </c>
      <c r="BM60" s="35">
        <v>1.7999999999999999E-2</v>
      </c>
    </row>
    <row r="61" spans="1:65">
      <c r="A61" s="35" t="s">
        <v>1486</v>
      </c>
      <c r="B61" s="13" t="s">
        <v>1537</v>
      </c>
      <c r="C61" s="98" t="s">
        <v>1470</v>
      </c>
      <c r="D61" s="48">
        <v>0.4375</v>
      </c>
      <c r="E61" s="23" t="s">
        <v>1467</v>
      </c>
      <c r="G61" s="38">
        <v>12</v>
      </c>
      <c r="H61" s="38">
        <v>13</v>
      </c>
      <c r="K61" s="35" t="s">
        <v>137</v>
      </c>
      <c r="L61" s="35" t="s">
        <v>133</v>
      </c>
      <c r="M61" s="92" t="s">
        <v>1472</v>
      </c>
      <c r="O61" s="38" t="s">
        <v>135</v>
      </c>
      <c r="Y61" s="52">
        <v>8.1999999999999993</v>
      </c>
      <c r="Z61" s="52">
        <v>1.2</v>
      </c>
      <c r="AA61" s="38">
        <v>2.2999999999999998</v>
      </c>
      <c r="AB61" s="112">
        <v>3</v>
      </c>
      <c r="AC61" s="38">
        <v>10.1</v>
      </c>
      <c r="AG61" s="111" t="s">
        <v>566</v>
      </c>
      <c r="AS61" s="38">
        <v>2.8</v>
      </c>
      <c r="AT61" s="92">
        <v>7.0000000000000007E-2</v>
      </c>
      <c r="AU61" s="262" t="s">
        <v>1522</v>
      </c>
      <c r="AV61" s="52">
        <v>2.6</v>
      </c>
      <c r="AX61" s="35">
        <v>6.9000000000000006E-2</v>
      </c>
    </row>
    <row r="62" spans="1:65">
      <c r="A62" s="35" t="s">
        <v>1486</v>
      </c>
      <c r="B62" s="13" t="s">
        <v>1538</v>
      </c>
      <c r="C62" s="98" t="s">
        <v>1456</v>
      </c>
      <c r="D62" s="48">
        <v>0.4548611111111111</v>
      </c>
      <c r="E62" s="23" t="s">
        <v>183</v>
      </c>
      <c r="G62" s="38">
        <v>17.5</v>
      </c>
      <c r="H62" s="38">
        <v>19</v>
      </c>
      <c r="K62" s="35" t="s">
        <v>1233</v>
      </c>
      <c r="L62" s="35" t="s">
        <v>1458</v>
      </c>
      <c r="M62" s="92">
        <v>25</v>
      </c>
      <c r="O62" s="38" t="s">
        <v>135</v>
      </c>
      <c r="Y62" s="52">
        <v>7.4</v>
      </c>
      <c r="Z62" s="52">
        <v>4.7</v>
      </c>
      <c r="AA62" s="38">
        <v>7.8</v>
      </c>
      <c r="AB62" s="112">
        <v>30</v>
      </c>
      <c r="AC62" s="38">
        <v>7</v>
      </c>
      <c r="AG62" s="111" t="s">
        <v>566</v>
      </c>
      <c r="AS62" s="38">
        <v>2.2999999999999998</v>
      </c>
      <c r="AT62" s="92" t="s">
        <v>1493</v>
      </c>
      <c r="AU62" s="262">
        <v>7.0000000000000007E-2</v>
      </c>
      <c r="AV62" s="52">
        <v>1.2</v>
      </c>
      <c r="AX62" s="35">
        <v>0.19</v>
      </c>
    </row>
    <row r="63" spans="1:65">
      <c r="A63" s="35" t="s">
        <v>1486</v>
      </c>
      <c r="B63" s="13" t="s">
        <v>1538</v>
      </c>
      <c r="C63" s="98" t="s">
        <v>1463</v>
      </c>
      <c r="D63" s="48">
        <v>0.4513888888888889</v>
      </c>
      <c r="E63" s="23" t="s">
        <v>386</v>
      </c>
      <c r="G63" s="38">
        <v>26</v>
      </c>
      <c r="H63" s="38">
        <v>22.5</v>
      </c>
      <c r="K63" s="35" t="s">
        <v>1233</v>
      </c>
      <c r="L63" s="35" t="s">
        <v>1458</v>
      </c>
      <c r="M63" s="92">
        <v>54</v>
      </c>
      <c r="O63" s="38" t="s">
        <v>1459</v>
      </c>
      <c r="Y63" s="52">
        <v>7.1</v>
      </c>
      <c r="Z63" s="52">
        <v>2</v>
      </c>
      <c r="AA63" s="38">
        <v>5.0999999999999996</v>
      </c>
      <c r="AB63" s="112">
        <v>18</v>
      </c>
      <c r="AC63" s="38">
        <v>6.1</v>
      </c>
      <c r="AG63" s="111" t="s">
        <v>566</v>
      </c>
      <c r="AS63" s="38">
        <v>3</v>
      </c>
      <c r="AT63" s="262">
        <v>0.1</v>
      </c>
      <c r="AU63" s="262">
        <v>7.0000000000000007E-2</v>
      </c>
      <c r="AV63" s="52">
        <v>2.2999999999999998</v>
      </c>
      <c r="AX63" s="35">
        <v>0.12</v>
      </c>
    </row>
    <row r="64" spans="1:65">
      <c r="A64" s="35" t="s">
        <v>1461</v>
      </c>
      <c r="B64" s="13" t="s">
        <v>1538</v>
      </c>
      <c r="C64" s="98" t="s">
        <v>1466</v>
      </c>
      <c r="D64" s="48">
        <v>0.46875</v>
      </c>
      <c r="E64" s="23" t="s">
        <v>1467</v>
      </c>
      <c r="F64" s="37">
        <v>0.15</v>
      </c>
      <c r="G64" s="38">
        <v>9.5</v>
      </c>
      <c r="H64" s="38">
        <v>8.5</v>
      </c>
      <c r="K64" s="35" t="s">
        <v>1471</v>
      </c>
      <c r="L64" s="35" t="s">
        <v>133</v>
      </c>
      <c r="M64" s="92">
        <v>100</v>
      </c>
      <c r="O64" s="38" t="s">
        <v>135</v>
      </c>
      <c r="P64" s="38" t="s">
        <v>1507</v>
      </c>
      <c r="Q64" s="38" t="s">
        <v>1531</v>
      </c>
      <c r="R64" s="35" t="s">
        <v>1495</v>
      </c>
      <c r="S64" s="38" t="s">
        <v>1494</v>
      </c>
      <c r="T64" s="35" t="s">
        <v>1495</v>
      </c>
      <c r="U64" s="35" t="s">
        <v>1539</v>
      </c>
      <c r="Y64" s="52">
        <v>7.7</v>
      </c>
      <c r="Z64" s="52">
        <v>5.0999999999999996</v>
      </c>
      <c r="AA64" s="38">
        <v>5.5</v>
      </c>
      <c r="AB64" s="112">
        <v>6</v>
      </c>
      <c r="AC64" s="38">
        <v>9</v>
      </c>
      <c r="AD64" s="40">
        <v>7900</v>
      </c>
      <c r="AG64" s="111" t="s">
        <v>566</v>
      </c>
      <c r="AI64" s="35">
        <v>3.8E-3</v>
      </c>
      <c r="AM64" s="35" t="s">
        <v>1516</v>
      </c>
      <c r="AS64" s="38">
        <v>6.1</v>
      </c>
      <c r="AT64" s="92">
        <v>1.1000000000000001</v>
      </c>
      <c r="AU64" s="262">
        <v>0.33</v>
      </c>
      <c r="AV64" s="52">
        <v>4.3</v>
      </c>
      <c r="AX64" s="35">
        <v>0.19</v>
      </c>
      <c r="BM64" s="35">
        <v>2.7E-2</v>
      </c>
    </row>
    <row r="65" spans="1:50">
      <c r="A65" s="35" t="s">
        <v>1486</v>
      </c>
      <c r="B65" s="13" t="s">
        <v>1538</v>
      </c>
      <c r="C65" s="98" t="s">
        <v>1470</v>
      </c>
      <c r="D65" s="48">
        <v>0.45833333333333331</v>
      </c>
      <c r="E65" s="23" t="s">
        <v>1467</v>
      </c>
      <c r="G65" s="38">
        <v>12.8</v>
      </c>
      <c r="H65" s="38">
        <v>13.5</v>
      </c>
      <c r="K65" s="35" t="s">
        <v>1540</v>
      </c>
      <c r="L65" s="35" t="s">
        <v>1458</v>
      </c>
      <c r="M65" s="92">
        <v>20</v>
      </c>
      <c r="O65" s="38" t="s">
        <v>1469</v>
      </c>
      <c r="Y65" s="52">
        <v>7.4</v>
      </c>
      <c r="Z65" s="52">
        <v>3</v>
      </c>
      <c r="AA65" s="38">
        <v>4.5</v>
      </c>
      <c r="AB65" s="112">
        <v>32</v>
      </c>
      <c r="AC65" s="38">
        <v>7.5</v>
      </c>
      <c r="AG65" s="111" t="s">
        <v>566</v>
      </c>
      <c r="AS65" s="38">
        <v>6</v>
      </c>
      <c r="AT65" s="92">
        <v>0.69</v>
      </c>
      <c r="AU65" s="262">
        <v>0.08</v>
      </c>
      <c r="AV65" s="52">
        <v>5.0999999999999996</v>
      </c>
      <c r="AX65" s="35">
        <v>0.15</v>
      </c>
    </row>
  </sheetData>
  <phoneticPr fontId="4"/>
  <pageMargins left="0.78740157480314965" right="0.78740157480314965" top="0.15748031496062992" bottom="0.15748031496062992" header="0.31496062992125984" footer="0.31496062992125984"/>
  <pageSetup paperSize="8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G38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8.625" defaultRowHeight="13.5"/>
  <cols>
    <col min="1" max="1" width="8.625" style="35"/>
    <col min="2" max="2" width="18.125" style="13" customWidth="1"/>
    <col min="3" max="3" width="12" style="13" customWidth="1"/>
    <col min="4" max="4" width="8.625" style="13"/>
    <col min="5" max="5" width="9.625" style="23" customWidth="1"/>
    <col min="6" max="6" width="8.625" style="37"/>
    <col min="7" max="8" width="8.625" style="38"/>
    <col min="9" max="14" width="8.625" style="35"/>
    <col min="15" max="17" width="8.625" style="38"/>
    <col min="18" max="18" width="8.625" style="35"/>
    <col min="19" max="19" width="8.625" style="38"/>
    <col min="20" max="26" width="8.625" style="35"/>
    <col min="27" max="27" width="8.625" style="37"/>
    <col min="28" max="28" width="8.625" style="39"/>
    <col min="29" max="29" width="8.625" style="38"/>
    <col min="30" max="30" width="11.625" style="37" bestFit="1" customWidth="1"/>
    <col min="31" max="31" width="8.625" style="39"/>
    <col min="32" max="33" width="8.625" style="37"/>
    <col min="34" max="37" width="8.625" style="35"/>
    <col min="38" max="38" width="8.625" style="39"/>
    <col min="39" max="44" width="8.625" style="35"/>
    <col min="45" max="45" width="8.625" style="39"/>
    <col min="46" max="52" width="8.625" style="35"/>
    <col min="53" max="53" width="8.625" style="38"/>
    <col min="54" max="54" width="8.625" style="37"/>
    <col min="55" max="56" width="8.625" style="35"/>
    <col min="57" max="57" width="8.625" style="39"/>
    <col min="58" max="58" width="8.625" style="37"/>
    <col min="59" max="60" width="8.625" style="40"/>
    <col min="61" max="61" width="8.625" style="38"/>
    <col min="62" max="16384" width="8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1541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1542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1543</v>
      </c>
      <c r="B3" s="13" t="s">
        <v>1544</v>
      </c>
      <c r="C3" s="13" t="s">
        <v>1545</v>
      </c>
      <c r="D3" s="50" t="s">
        <v>1546</v>
      </c>
      <c r="E3" s="23" t="s">
        <v>386</v>
      </c>
      <c r="G3" s="38">
        <v>29</v>
      </c>
      <c r="H3" s="38">
        <v>21.5</v>
      </c>
      <c r="M3" s="35" t="s">
        <v>1485</v>
      </c>
      <c r="Y3" s="35">
        <v>8.4</v>
      </c>
      <c r="Z3" s="35">
        <v>0.9</v>
      </c>
      <c r="AA3" s="37">
        <v>1.9</v>
      </c>
      <c r="AB3" s="39">
        <v>2.2000000000000002</v>
      </c>
      <c r="AC3" s="38">
        <v>12</v>
      </c>
      <c r="AD3" s="264" t="s">
        <v>1547</v>
      </c>
      <c r="AG3" s="37" t="s">
        <v>1548</v>
      </c>
      <c r="BC3" s="35">
        <v>0.06</v>
      </c>
    </row>
    <row r="4" spans="1:85">
      <c r="A4" s="35" t="s">
        <v>1543</v>
      </c>
      <c r="B4" s="13" t="s">
        <v>1544</v>
      </c>
      <c r="C4" s="13" t="s">
        <v>1549</v>
      </c>
      <c r="D4" s="13" t="s">
        <v>1550</v>
      </c>
      <c r="E4" s="23" t="s">
        <v>1467</v>
      </c>
      <c r="G4" s="38">
        <v>27.9</v>
      </c>
      <c r="H4" s="38">
        <v>21.2</v>
      </c>
      <c r="M4" s="35" t="s">
        <v>134</v>
      </c>
      <c r="P4" s="38" t="s">
        <v>1551</v>
      </c>
      <c r="Q4" s="38" t="s">
        <v>1477</v>
      </c>
      <c r="R4" s="35" t="s">
        <v>1495</v>
      </c>
      <c r="S4" s="38" t="s">
        <v>107</v>
      </c>
      <c r="T4" s="35" t="s">
        <v>107</v>
      </c>
      <c r="U4" s="35" t="s">
        <v>1481</v>
      </c>
      <c r="Y4" s="35">
        <v>7.8</v>
      </c>
      <c r="Z4" s="35" t="s">
        <v>1552</v>
      </c>
      <c r="AA4" s="37">
        <v>1</v>
      </c>
      <c r="AB4" s="39">
        <v>0.8</v>
      </c>
      <c r="AC4" s="38">
        <v>10</v>
      </c>
      <c r="AD4" s="264" t="s">
        <v>1553</v>
      </c>
      <c r="AG4" s="37" t="s">
        <v>566</v>
      </c>
      <c r="AS4" s="39">
        <v>5.0999999999999996</v>
      </c>
      <c r="BC4" s="35">
        <v>7.0000000000000007E-2</v>
      </c>
    </row>
    <row r="5" spans="1:85">
      <c r="A5" s="35" t="s">
        <v>1543</v>
      </c>
      <c r="B5" s="13" t="s">
        <v>1544</v>
      </c>
      <c r="C5" s="13" t="s">
        <v>1554</v>
      </c>
      <c r="D5" s="13" t="s">
        <v>1555</v>
      </c>
      <c r="E5" s="23" t="s">
        <v>1467</v>
      </c>
      <c r="G5" s="38">
        <v>14.4</v>
      </c>
      <c r="H5" s="38">
        <v>15.6</v>
      </c>
      <c r="M5" s="35" t="s">
        <v>134</v>
      </c>
      <c r="W5" s="92"/>
      <c r="Y5" s="35">
        <v>7.7</v>
      </c>
      <c r="Z5" s="35" t="s">
        <v>566</v>
      </c>
      <c r="AA5" s="37" t="s">
        <v>566</v>
      </c>
      <c r="AB5" s="39">
        <v>0.6</v>
      </c>
      <c r="AC5" s="38">
        <v>11</v>
      </c>
      <c r="AD5" s="264" t="s">
        <v>1556</v>
      </c>
      <c r="AG5" s="37" t="s">
        <v>566</v>
      </c>
      <c r="BC5" s="35">
        <v>0.08</v>
      </c>
    </row>
    <row r="6" spans="1:85">
      <c r="A6" s="35" t="s">
        <v>1543</v>
      </c>
      <c r="B6" s="13" t="s">
        <v>1544</v>
      </c>
      <c r="C6" s="13" t="s">
        <v>1557</v>
      </c>
      <c r="D6" s="13" t="s">
        <v>1558</v>
      </c>
      <c r="E6" s="23" t="s">
        <v>1467</v>
      </c>
      <c r="G6" s="38">
        <v>4</v>
      </c>
      <c r="H6" s="38">
        <v>12.5</v>
      </c>
      <c r="M6" s="35" t="s">
        <v>134</v>
      </c>
      <c r="P6" s="38" t="s">
        <v>109</v>
      </c>
      <c r="Q6" s="38" t="s">
        <v>106</v>
      </c>
      <c r="R6" s="35" t="s">
        <v>107</v>
      </c>
      <c r="S6" s="38" t="s">
        <v>107</v>
      </c>
      <c r="T6" s="35" t="s">
        <v>107</v>
      </c>
      <c r="U6" s="35" t="s">
        <v>110</v>
      </c>
      <c r="Y6" s="35">
        <v>7.8</v>
      </c>
      <c r="Z6" s="35" t="s">
        <v>566</v>
      </c>
      <c r="AA6" s="37">
        <v>1.3</v>
      </c>
      <c r="AB6" s="39">
        <v>2.2000000000000002</v>
      </c>
      <c r="AC6" s="38">
        <v>12</v>
      </c>
      <c r="AD6" s="264" t="s">
        <v>1559</v>
      </c>
      <c r="AG6" s="37" t="s">
        <v>566</v>
      </c>
      <c r="AS6" s="39">
        <v>5.6</v>
      </c>
      <c r="AU6" s="35" t="s">
        <v>1479</v>
      </c>
      <c r="AV6" s="35">
        <v>5.4</v>
      </c>
      <c r="BC6" s="35">
        <v>0.09</v>
      </c>
      <c r="BN6" s="35" t="s">
        <v>1560</v>
      </c>
      <c r="BQ6" s="35" t="s">
        <v>1561</v>
      </c>
      <c r="BR6" s="35" t="s">
        <v>110</v>
      </c>
      <c r="BS6" s="35" t="s">
        <v>105</v>
      </c>
      <c r="BV6" s="35" t="s">
        <v>1481</v>
      </c>
    </row>
    <row r="7" spans="1:85">
      <c r="A7" s="35" t="s">
        <v>1543</v>
      </c>
      <c r="B7" s="13" t="s">
        <v>1562</v>
      </c>
      <c r="C7" s="13" t="s">
        <v>1563</v>
      </c>
      <c r="D7" s="13" t="s">
        <v>1564</v>
      </c>
      <c r="E7" s="23" t="s">
        <v>386</v>
      </c>
      <c r="G7" s="38">
        <v>30.3</v>
      </c>
      <c r="H7" s="38">
        <v>23.1</v>
      </c>
      <c r="M7" s="35" t="s">
        <v>134</v>
      </c>
      <c r="Y7" s="35">
        <v>8.4</v>
      </c>
      <c r="Z7" s="35">
        <v>1.1000000000000001</v>
      </c>
      <c r="AA7" s="37">
        <v>2.5</v>
      </c>
      <c r="AB7" s="39">
        <v>2.8</v>
      </c>
      <c r="AC7" s="38">
        <v>11</v>
      </c>
      <c r="AD7" s="264" t="s">
        <v>1565</v>
      </c>
      <c r="AG7" s="37" t="s">
        <v>566</v>
      </c>
      <c r="BC7" s="35">
        <v>0.06</v>
      </c>
    </row>
    <row r="8" spans="1:85">
      <c r="A8" s="35" t="s">
        <v>1543</v>
      </c>
      <c r="B8" s="13" t="s">
        <v>1562</v>
      </c>
      <c r="C8" s="13" t="s">
        <v>1566</v>
      </c>
      <c r="D8" s="13" t="s">
        <v>1567</v>
      </c>
      <c r="E8" s="23" t="s">
        <v>1467</v>
      </c>
      <c r="G8" s="38">
        <v>28</v>
      </c>
      <c r="H8" s="38">
        <v>22.5</v>
      </c>
      <c r="M8" s="35" t="s">
        <v>134</v>
      </c>
      <c r="P8" s="38" t="s">
        <v>109</v>
      </c>
      <c r="Q8" s="38" t="s">
        <v>106</v>
      </c>
      <c r="R8" s="35" t="s">
        <v>107</v>
      </c>
      <c r="S8" s="38" t="s">
        <v>107</v>
      </c>
      <c r="T8" s="35" t="s">
        <v>107</v>
      </c>
      <c r="U8" s="35" t="s">
        <v>110</v>
      </c>
      <c r="X8" s="92"/>
      <c r="Y8" s="265" t="s">
        <v>1568</v>
      </c>
      <c r="Z8" s="35">
        <v>0.5</v>
      </c>
      <c r="AA8" s="37">
        <v>0.6</v>
      </c>
      <c r="AB8" s="39">
        <v>1.4</v>
      </c>
      <c r="AC8" s="38">
        <v>9.6999999999999993</v>
      </c>
      <c r="AD8" s="264" t="s">
        <v>1569</v>
      </c>
      <c r="AG8" s="37" t="s">
        <v>566</v>
      </c>
      <c r="AS8" s="39">
        <v>4.5</v>
      </c>
      <c r="BC8" s="35">
        <v>0.08</v>
      </c>
    </row>
    <row r="9" spans="1:85">
      <c r="A9" s="35" t="s">
        <v>1543</v>
      </c>
      <c r="B9" s="13" t="s">
        <v>1562</v>
      </c>
      <c r="C9" s="13" t="s">
        <v>1570</v>
      </c>
      <c r="D9" s="13" t="s">
        <v>1571</v>
      </c>
      <c r="E9" s="23" t="s">
        <v>1467</v>
      </c>
      <c r="G9" s="38">
        <v>12.7</v>
      </c>
      <c r="H9" s="38">
        <v>15.1</v>
      </c>
      <c r="M9" s="35" t="s">
        <v>134</v>
      </c>
      <c r="Y9" s="35">
        <v>8.1</v>
      </c>
      <c r="Z9" s="35" t="s">
        <v>566</v>
      </c>
      <c r="AA9" s="37" t="s">
        <v>566</v>
      </c>
      <c r="AB9" s="39">
        <v>0.8</v>
      </c>
      <c r="AC9" s="38">
        <v>11</v>
      </c>
      <c r="AD9" s="264" t="s">
        <v>1572</v>
      </c>
      <c r="AG9" s="37" t="s">
        <v>566</v>
      </c>
      <c r="BC9" s="35">
        <v>7.0000000000000007E-2</v>
      </c>
    </row>
    <row r="10" spans="1:85">
      <c r="A10" s="35" t="s">
        <v>1543</v>
      </c>
      <c r="B10" s="13" t="s">
        <v>1562</v>
      </c>
      <c r="C10" s="13" t="s">
        <v>1573</v>
      </c>
      <c r="D10" s="13" t="s">
        <v>1574</v>
      </c>
      <c r="E10" s="23" t="s">
        <v>1467</v>
      </c>
      <c r="G10" s="38">
        <v>5.8</v>
      </c>
      <c r="H10" s="38">
        <v>10</v>
      </c>
      <c r="M10" s="35" t="s">
        <v>134</v>
      </c>
      <c r="P10" s="38" t="s">
        <v>109</v>
      </c>
      <c r="Q10" s="38" t="s">
        <v>106</v>
      </c>
      <c r="R10" s="35" t="s">
        <v>107</v>
      </c>
      <c r="S10" s="38" t="s">
        <v>107</v>
      </c>
      <c r="T10" s="35" t="s">
        <v>107</v>
      </c>
      <c r="U10" s="35" t="s">
        <v>110</v>
      </c>
      <c r="Y10" s="92" t="s">
        <v>244</v>
      </c>
      <c r="Z10" s="35" t="s">
        <v>566</v>
      </c>
      <c r="AA10" s="37">
        <v>1</v>
      </c>
      <c r="AB10" s="39">
        <v>2.6</v>
      </c>
      <c r="AC10" s="38">
        <v>12</v>
      </c>
      <c r="AD10" s="37" t="s">
        <v>1575</v>
      </c>
      <c r="AG10" s="37" t="s">
        <v>566</v>
      </c>
      <c r="AS10" s="39">
        <v>5.4</v>
      </c>
      <c r="AU10" s="35" t="s">
        <v>114</v>
      </c>
      <c r="AV10" s="35">
        <v>5.2</v>
      </c>
      <c r="BC10" s="35">
        <v>0.08</v>
      </c>
      <c r="BN10" s="35" t="s">
        <v>103</v>
      </c>
      <c r="BQ10" s="35" t="s">
        <v>292</v>
      </c>
      <c r="BR10" s="35" t="s">
        <v>110</v>
      </c>
      <c r="BS10" s="35" t="s">
        <v>105</v>
      </c>
      <c r="BV10" s="35" t="s">
        <v>110</v>
      </c>
    </row>
    <row r="11" spans="1:85">
      <c r="A11" s="35" t="s">
        <v>1543</v>
      </c>
      <c r="B11" s="13" t="s">
        <v>1576</v>
      </c>
      <c r="C11" s="13" t="s">
        <v>1563</v>
      </c>
      <c r="D11" s="13" t="s">
        <v>1577</v>
      </c>
      <c r="E11" s="23" t="s">
        <v>386</v>
      </c>
      <c r="G11" s="38">
        <v>31.2</v>
      </c>
      <c r="H11" s="38">
        <v>26.1</v>
      </c>
      <c r="M11" s="35" t="s">
        <v>134</v>
      </c>
      <c r="Y11" s="35">
        <v>9.1999999999999993</v>
      </c>
      <c r="Z11" s="38">
        <v>1.3</v>
      </c>
      <c r="AA11" s="37">
        <v>3.8</v>
      </c>
      <c r="AB11" s="39">
        <v>2.8</v>
      </c>
      <c r="AC11" s="38">
        <v>18</v>
      </c>
      <c r="AD11" s="264" t="s">
        <v>1578</v>
      </c>
      <c r="AG11" s="37" t="s">
        <v>566</v>
      </c>
      <c r="BC11" s="69" t="s">
        <v>1579</v>
      </c>
    </row>
    <row r="12" spans="1:85">
      <c r="A12" s="35" t="s">
        <v>1543</v>
      </c>
      <c r="B12" s="13" t="s">
        <v>1576</v>
      </c>
      <c r="C12" s="13" t="s">
        <v>1566</v>
      </c>
      <c r="D12" s="13" t="s">
        <v>1580</v>
      </c>
      <c r="E12" s="23" t="s">
        <v>1467</v>
      </c>
      <c r="G12" s="38">
        <v>30.9</v>
      </c>
      <c r="H12" s="38">
        <v>25.1</v>
      </c>
      <c r="M12" s="35" t="s">
        <v>134</v>
      </c>
      <c r="P12" s="38" t="s">
        <v>109</v>
      </c>
      <c r="Q12" s="38" t="s">
        <v>106</v>
      </c>
      <c r="R12" s="35" t="s">
        <v>107</v>
      </c>
      <c r="S12" s="38" t="s">
        <v>107</v>
      </c>
      <c r="T12" s="35" t="s">
        <v>107</v>
      </c>
      <c r="U12" s="35" t="s">
        <v>110</v>
      </c>
      <c r="Y12" s="35">
        <v>8.6</v>
      </c>
      <c r="Z12" s="35" t="s">
        <v>566</v>
      </c>
      <c r="AA12" s="37">
        <v>1.1000000000000001</v>
      </c>
      <c r="AB12" s="39">
        <v>1</v>
      </c>
      <c r="AC12" s="38">
        <v>13</v>
      </c>
      <c r="AD12" s="264" t="s">
        <v>1581</v>
      </c>
      <c r="AG12" s="37" t="s">
        <v>566</v>
      </c>
      <c r="AS12" s="39">
        <v>3.3</v>
      </c>
      <c r="BC12" s="69" t="s">
        <v>1582</v>
      </c>
    </row>
    <row r="13" spans="1:85">
      <c r="A13" s="35" t="s">
        <v>1543</v>
      </c>
      <c r="B13" s="13" t="s">
        <v>1576</v>
      </c>
      <c r="C13" s="13" t="s">
        <v>1570</v>
      </c>
      <c r="D13" s="13" t="s">
        <v>1583</v>
      </c>
      <c r="E13" s="23" t="s">
        <v>1467</v>
      </c>
      <c r="G13" s="38">
        <v>14.3</v>
      </c>
      <c r="H13" s="38">
        <v>16.600000000000001</v>
      </c>
      <c r="M13" s="35" t="s">
        <v>134</v>
      </c>
      <c r="Y13" s="265" t="s">
        <v>1584</v>
      </c>
      <c r="Z13" s="35" t="s">
        <v>1585</v>
      </c>
      <c r="AA13" s="37">
        <v>1.4</v>
      </c>
      <c r="AB13" s="39">
        <v>0.6</v>
      </c>
      <c r="AC13" s="38">
        <v>17</v>
      </c>
      <c r="AD13" s="264" t="s">
        <v>1586</v>
      </c>
      <c r="AG13" s="37" t="s">
        <v>566</v>
      </c>
      <c r="BC13" s="69" t="s">
        <v>1587</v>
      </c>
    </row>
    <row r="14" spans="1:85">
      <c r="A14" s="35" t="s">
        <v>1543</v>
      </c>
      <c r="B14" s="13" t="s">
        <v>1576</v>
      </c>
      <c r="C14" s="13" t="s">
        <v>1573</v>
      </c>
      <c r="D14" s="13" t="s">
        <v>1588</v>
      </c>
      <c r="E14" s="23" t="s">
        <v>1467</v>
      </c>
      <c r="G14" s="38">
        <v>6</v>
      </c>
      <c r="H14" s="38">
        <v>9</v>
      </c>
      <c r="M14" s="35" t="s">
        <v>134</v>
      </c>
      <c r="P14" s="38" t="s">
        <v>109</v>
      </c>
      <c r="Q14" s="38" t="s">
        <v>106</v>
      </c>
      <c r="R14" s="35" t="s">
        <v>107</v>
      </c>
      <c r="S14" s="38" t="s">
        <v>107</v>
      </c>
      <c r="T14" s="35" t="s">
        <v>107</v>
      </c>
      <c r="U14" s="35" t="s">
        <v>110</v>
      </c>
      <c r="Y14" s="265" t="s">
        <v>1568</v>
      </c>
      <c r="Z14" s="35">
        <v>1.5</v>
      </c>
      <c r="AA14" s="37">
        <v>3.1</v>
      </c>
      <c r="AB14" s="39">
        <v>0.8</v>
      </c>
      <c r="AC14" s="38">
        <v>13</v>
      </c>
      <c r="AD14" s="264" t="s">
        <v>1589</v>
      </c>
      <c r="AG14" s="37" t="s">
        <v>566</v>
      </c>
      <c r="AS14" s="39">
        <v>3.8</v>
      </c>
      <c r="AU14" s="35">
        <v>0.09</v>
      </c>
      <c r="AV14" s="35">
        <v>2.9</v>
      </c>
      <c r="BC14" s="35">
        <v>0.09</v>
      </c>
      <c r="BN14" s="35" t="s">
        <v>103</v>
      </c>
      <c r="BQ14" s="35" t="s">
        <v>292</v>
      </c>
      <c r="BR14" s="35" t="s">
        <v>110</v>
      </c>
      <c r="BS14" s="35" t="s">
        <v>105</v>
      </c>
      <c r="BV14" s="35" t="s">
        <v>110</v>
      </c>
    </row>
    <row r="15" spans="1:85">
      <c r="A15" s="35" t="s">
        <v>1543</v>
      </c>
      <c r="B15" s="13" t="s">
        <v>1590</v>
      </c>
      <c r="C15" s="13" t="s">
        <v>1563</v>
      </c>
      <c r="D15" s="13" t="s">
        <v>1591</v>
      </c>
      <c r="E15" s="23" t="s">
        <v>386</v>
      </c>
      <c r="G15" s="38">
        <v>34</v>
      </c>
      <c r="H15" s="38">
        <v>26.4</v>
      </c>
      <c r="M15" s="35" t="s">
        <v>134</v>
      </c>
      <c r="Y15" s="265" t="s">
        <v>1592</v>
      </c>
      <c r="Z15" s="35">
        <v>1.5</v>
      </c>
      <c r="AA15" s="37">
        <v>4.3</v>
      </c>
      <c r="AB15" s="39">
        <v>5.4</v>
      </c>
      <c r="AC15" s="38">
        <v>15</v>
      </c>
      <c r="AD15" s="264" t="s">
        <v>1578</v>
      </c>
      <c r="AG15" s="37" t="s">
        <v>566</v>
      </c>
      <c r="BC15" s="35">
        <v>0.06</v>
      </c>
    </row>
    <row r="16" spans="1:85">
      <c r="A16" s="35" t="s">
        <v>1543</v>
      </c>
      <c r="B16" s="13" t="s">
        <v>1590</v>
      </c>
      <c r="C16" s="13" t="s">
        <v>1566</v>
      </c>
      <c r="D16" s="13" t="s">
        <v>1593</v>
      </c>
      <c r="E16" s="23" t="s">
        <v>1467</v>
      </c>
      <c r="G16" s="38">
        <v>29</v>
      </c>
      <c r="H16" s="38">
        <v>26.1</v>
      </c>
      <c r="M16" s="35" t="s">
        <v>134</v>
      </c>
      <c r="P16" s="38" t="s">
        <v>109</v>
      </c>
      <c r="Q16" s="38" t="s">
        <v>106</v>
      </c>
      <c r="R16" s="35" t="s">
        <v>107</v>
      </c>
      <c r="S16" s="38" t="s">
        <v>107</v>
      </c>
      <c r="T16" s="35" t="s">
        <v>107</v>
      </c>
      <c r="U16" s="35" t="s">
        <v>110</v>
      </c>
      <c r="Y16" s="35">
        <v>8.9</v>
      </c>
      <c r="Z16" s="35" t="s">
        <v>566</v>
      </c>
      <c r="AA16" s="37">
        <v>1.8</v>
      </c>
      <c r="AB16" s="39">
        <v>1</v>
      </c>
      <c r="AC16" s="38">
        <v>15</v>
      </c>
      <c r="AD16" s="264" t="s">
        <v>1594</v>
      </c>
      <c r="AG16" s="37" t="s">
        <v>566</v>
      </c>
      <c r="AS16" s="39">
        <v>2.4</v>
      </c>
      <c r="BC16" s="35">
        <v>0.06</v>
      </c>
    </row>
    <row r="17" spans="1:74">
      <c r="A17" s="35" t="s">
        <v>1543</v>
      </c>
      <c r="B17" s="13" t="s">
        <v>1590</v>
      </c>
      <c r="C17" s="13" t="s">
        <v>1570</v>
      </c>
      <c r="D17" s="13" t="s">
        <v>1595</v>
      </c>
      <c r="E17" s="23" t="s">
        <v>1467</v>
      </c>
      <c r="G17" s="38">
        <v>15</v>
      </c>
      <c r="H17" s="38">
        <v>16.100000000000001</v>
      </c>
      <c r="M17" s="35" t="s">
        <v>134</v>
      </c>
      <c r="Y17" s="35">
        <v>9.1</v>
      </c>
      <c r="Z17" s="35">
        <v>0.8</v>
      </c>
      <c r="AA17" s="37">
        <v>1.4</v>
      </c>
      <c r="AB17" s="39">
        <v>1</v>
      </c>
      <c r="AC17" s="38">
        <v>17</v>
      </c>
      <c r="AD17" s="264" t="s">
        <v>1596</v>
      </c>
      <c r="AG17" s="37" t="s">
        <v>566</v>
      </c>
      <c r="BC17" s="35">
        <v>0.06</v>
      </c>
    </row>
    <row r="18" spans="1:74">
      <c r="A18" s="35" t="s">
        <v>1543</v>
      </c>
      <c r="B18" s="13" t="s">
        <v>1590</v>
      </c>
      <c r="C18" s="13" t="s">
        <v>1573</v>
      </c>
      <c r="D18" s="13" t="s">
        <v>1597</v>
      </c>
      <c r="E18" s="23" t="s">
        <v>1467</v>
      </c>
      <c r="G18" s="38">
        <v>7.4</v>
      </c>
      <c r="H18" s="38">
        <v>7.9</v>
      </c>
      <c r="M18" s="35" t="s">
        <v>134</v>
      </c>
      <c r="P18" s="38" t="s">
        <v>109</v>
      </c>
      <c r="Q18" s="38" t="s">
        <v>106</v>
      </c>
      <c r="R18" s="35" t="s">
        <v>107</v>
      </c>
      <c r="S18" s="38" t="s">
        <v>107</v>
      </c>
      <c r="T18" s="35" t="s">
        <v>107</v>
      </c>
      <c r="U18" s="35" t="s">
        <v>110</v>
      </c>
      <c r="Y18" s="265" t="s">
        <v>1584</v>
      </c>
      <c r="Z18" s="35">
        <v>1.5</v>
      </c>
      <c r="AA18" s="37">
        <v>2.5</v>
      </c>
      <c r="AB18" s="39">
        <v>2</v>
      </c>
      <c r="AC18" s="38">
        <v>19</v>
      </c>
      <c r="AD18" s="264" t="s">
        <v>1598</v>
      </c>
      <c r="AG18" s="37" t="s">
        <v>566</v>
      </c>
      <c r="AS18" s="39">
        <v>2.5</v>
      </c>
      <c r="AU18" s="35" t="s">
        <v>114</v>
      </c>
      <c r="AV18" s="35">
        <v>2.2999999999999998</v>
      </c>
      <c r="BC18" s="69" t="s">
        <v>1587</v>
      </c>
      <c r="BN18" s="35" t="s">
        <v>103</v>
      </c>
      <c r="BQ18" s="35" t="s">
        <v>292</v>
      </c>
      <c r="BR18" s="35" t="s">
        <v>110</v>
      </c>
      <c r="BS18" s="35" t="s">
        <v>105</v>
      </c>
      <c r="BV18" s="35" t="s">
        <v>110</v>
      </c>
    </row>
    <row r="19" spans="1:74">
      <c r="A19" s="35" t="s">
        <v>1543</v>
      </c>
      <c r="B19" s="13" t="s">
        <v>1599</v>
      </c>
      <c r="C19" s="13" t="s">
        <v>1563</v>
      </c>
      <c r="D19" s="13" t="s">
        <v>1600</v>
      </c>
      <c r="E19" s="23" t="s">
        <v>386</v>
      </c>
      <c r="G19" s="38">
        <v>32.9</v>
      </c>
      <c r="H19" s="38">
        <v>27.5</v>
      </c>
      <c r="M19" s="35">
        <v>52</v>
      </c>
      <c r="Y19" s="265" t="s">
        <v>1601</v>
      </c>
      <c r="Z19" s="35">
        <v>1.6</v>
      </c>
      <c r="AA19" s="37">
        <v>5.6</v>
      </c>
      <c r="AB19" s="39">
        <v>16</v>
      </c>
      <c r="AC19" s="38">
        <v>10</v>
      </c>
      <c r="AD19" s="264" t="s">
        <v>1602</v>
      </c>
      <c r="AG19" s="37" t="s">
        <v>566</v>
      </c>
      <c r="BC19" s="37" t="s">
        <v>1504</v>
      </c>
    </row>
    <row r="20" spans="1:74">
      <c r="A20" s="35" t="s">
        <v>1543</v>
      </c>
      <c r="B20" s="13" t="s">
        <v>1599</v>
      </c>
      <c r="C20" s="13" t="s">
        <v>1566</v>
      </c>
      <c r="D20" s="13" t="s">
        <v>1603</v>
      </c>
      <c r="E20" s="23" t="s">
        <v>1467</v>
      </c>
      <c r="G20" s="38">
        <v>28.3</v>
      </c>
      <c r="H20" s="38">
        <v>26.4</v>
      </c>
      <c r="M20" s="35" t="s">
        <v>134</v>
      </c>
      <c r="P20" s="38" t="s">
        <v>109</v>
      </c>
      <c r="Q20" s="38" t="s">
        <v>106</v>
      </c>
      <c r="R20" s="35" t="s">
        <v>107</v>
      </c>
      <c r="S20" s="38" t="s">
        <v>107</v>
      </c>
      <c r="T20" s="35" t="s">
        <v>107</v>
      </c>
      <c r="U20" s="35" t="s">
        <v>110</v>
      </c>
      <c r="Y20" s="35">
        <v>8.9</v>
      </c>
      <c r="Z20" s="35">
        <v>0.6</v>
      </c>
      <c r="AA20" s="37">
        <v>23</v>
      </c>
      <c r="AB20" s="39">
        <v>1.8</v>
      </c>
      <c r="AC20" s="38">
        <v>13</v>
      </c>
      <c r="AD20" s="264" t="s">
        <v>1604</v>
      </c>
      <c r="AG20" s="37" t="s">
        <v>566</v>
      </c>
      <c r="AS20" s="39">
        <v>0.6</v>
      </c>
      <c r="BC20" s="37" t="s">
        <v>1506</v>
      </c>
    </row>
    <row r="21" spans="1:74">
      <c r="A21" s="35" t="s">
        <v>1543</v>
      </c>
      <c r="B21" s="13" t="s">
        <v>1599</v>
      </c>
      <c r="C21" s="13" t="s">
        <v>1570</v>
      </c>
      <c r="D21" s="13" t="s">
        <v>1605</v>
      </c>
      <c r="E21" s="23" t="s">
        <v>1467</v>
      </c>
      <c r="G21" s="38">
        <v>14.8</v>
      </c>
      <c r="H21" s="38">
        <v>15.3</v>
      </c>
      <c r="M21" s="35" t="s">
        <v>134</v>
      </c>
      <c r="Y21" s="35">
        <v>9.3000000000000007</v>
      </c>
      <c r="Z21" s="35">
        <v>1.4</v>
      </c>
      <c r="AA21" s="37">
        <v>5.8</v>
      </c>
      <c r="AB21" s="39">
        <v>9</v>
      </c>
      <c r="AC21" s="38">
        <v>15</v>
      </c>
      <c r="AD21" s="264" t="s">
        <v>1604</v>
      </c>
      <c r="AG21" s="37" t="s">
        <v>566</v>
      </c>
      <c r="BC21" s="35">
        <v>0.05</v>
      </c>
    </row>
    <row r="22" spans="1:74">
      <c r="A22" s="35" t="s">
        <v>1543</v>
      </c>
      <c r="B22" s="13" t="s">
        <v>1599</v>
      </c>
      <c r="C22" s="13" t="s">
        <v>1573</v>
      </c>
      <c r="D22" s="13" t="s">
        <v>1606</v>
      </c>
      <c r="E22" s="23" t="s">
        <v>1467</v>
      </c>
      <c r="G22" s="38">
        <v>8.8000000000000007</v>
      </c>
      <c r="H22" s="38">
        <v>10</v>
      </c>
      <c r="M22" s="35" t="s">
        <v>134</v>
      </c>
      <c r="P22" s="38" t="s">
        <v>109</v>
      </c>
      <c r="Q22" s="38" t="s">
        <v>106</v>
      </c>
      <c r="R22" s="35" t="s">
        <v>107</v>
      </c>
      <c r="S22" s="38" t="s">
        <v>107</v>
      </c>
      <c r="T22" s="35" t="s">
        <v>107</v>
      </c>
      <c r="U22" s="35" t="s">
        <v>110</v>
      </c>
      <c r="Y22" s="35">
        <v>9.1</v>
      </c>
      <c r="Z22" s="35">
        <v>0.6</v>
      </c>
      <c r="AA22" s="37">
        <v>5.4</v>
      </c>
      <c r="AB22" s="39">
        <v>1.2</v>
      </c>
      <c r="AC22" s="38">
        <v>16</v>
      </c>
      <c r="AD22" s="264" t="s">
        <v>1607</v>
      </c>
      <c r="AG22" s="37" t="s">
        <v>566</v>
      </c>
      <c r="AS22" s="39">
        <v>0.66</v>
      </c>
      <c r="AU22" s="35" t="s">
        <v>114</v>
      </c>
      <c r="AV22" s="35">
        <v>0.2</v>
      </c>
      <c r="BC22" s="35">
        <v>0.06</v>
      </c>
      <c r="BN22" s="35" t="s">
        <v>103</v>
      </c>
      <c r="BQ22" s="35" t="s">
        <v>292</v>
      </c>
      <c r="BR22" s="35" t="s">
        <v>110</v>
      </c>
      <c r="BS22" s="35" t="s">
        <v>105</v>
      </c>
      <c r="BV22" s="35" t="s">
        <v>110</v>
      </c>
    </row>
    <row r="23" spans="1:74">
      <c r="A23" s="35" t="s">
        <v>1543</v>
      </c>
      <c r="B23" s="13" t="s">
        <v>1608</v>
      </c>
      <c r="C23" s="13" t="s">
        <v>1563</v>
      </c>
      <c r="D23" s="13" t="s">
        <v>1605</v>
      </c>
      <c r="E23" s="23" t="s">
        <v>386</v>
      </c>
      <c r="G23" s="38">
        <v>31.2</v>
      </c>
      <c r="H23" s="38">
        <v>25.2</v>
      </c>
      <c r="M23" s="35">
        <v>78</v>
      </c>
      <c r="Y23" s="35">
        <v>7.8</v>
      </c>
      <c r="Z23" s="35">
        <v>1.4</v>
      </c>
      <c r="AA23" s="37">
        <v>3.6</v>
      </c>
      <c r="AB23" s="39">
        <v>10</v>
      </c>
      <c r="AC23" s="38">
        <v>9.6</v>
      </c>
      <c r="AD23" s="264" t="s">
        <v>1609</v>
      </c>
      <c r="AG23" s="37" t="s">
        <v>566</v>
      </c>
      <c r="BC23" s="37" t="s">
        <v>1504</v>
      </c>
    </row>
    <row r="24" spans="1:74">
      <c r="A24" s="35" t="s">
        <v>1543</v>
      </c>
      <c r="B24" s="13" t="s">
        <v>1608</v>
      </c>
      <c r="C24" s="13" t="s">
        <v>1566</v>
      </c>
      <c r="D24" s="13" t="s">
        <v>1610</v>
      </c>
      <c r="E24" s="23" t="s">
        <v>1467</v>
      </c>
      <c r="G24" s="38">
        <v>27.9</v>
      </c>
      <c r="H24" s="38">
        <v>25.5</v>
      </c>
      <c r="M24" s="35">
        <v>46</v>
      </c>
      <c r="P24" s="38" t="s">
        <v>109</v>
      </c>
      <c r="Q24" s="38" t="s">
        <v>106</v>
      </c>
      <c r="R24" s="35" t="s">
        <v>107</v>
      </c>
      <c r="S24" s="38" t="s">
        <v>107</v>
      </c>
      <c r="T24" s="35" t="s">
        <v>107</v>
      </c>
      <c r="U24" s="35" t="s">
        <v>110</v>
      </c>
      <c r="Y24" s="35">
        <v>7.8</v>
      </c>
      <c r="Z24" s="35">
        <v>0.6</v>
      </c>
      <c r="AA24" s="37">
        <v>2.6</v>
      </c>
      <c r="AB24" s="39">
        <v>13</v>
      </c>
      <c r="AC24" s="38">
        <v>9.6999999999999993</v>
      </c>
      <c r="AD24" s="264" t="s">
        <v>1594</v>
      </c>
      <c r="AG24" s="37" t="s">
        <v>566</v>
      </c>
      <c r="AS24" s="39">
        <v>1.1000000000000001</v>
      </c>
      <c r="BC24" s="35">
        <v>0.09</v>
      </c>
    </row>
    <row r="25" spans="1:74">
      <c r="A25" s="35" t="s">
        <v>1543</v>
      </c>
      <c r="B25" s="13" t="s">
        <v>1608</v>
      </c>
      <c r="C25" s="13" t="s">
        <v>1570</v>
      </c>
      <c r="D25" s="13" t="s">
        <v>1611</v>
      </c>
      <c r="E25" s="23" t="s">
        <v>1467</v>
      </c>
      <c r="G25" s="38">
        <v>16.2</v>
      </c>
      <c r="H25" s="38">
        <v>15.1</v>
      </c>
      <c r="M25" s="35" t="s">
        <v>134</v>
      </c>
      <c r="Y25" s="35">
        <v>8.3000000000000007</v>
      </c>
      <c r="Z25" s="35">
        <v>0.9</v>
      </c>
      <c r="AA25" s="37">
        <v>2.1</v>
      </c>
      <c r="AB25" s="39">
        <v>2</v>
      </c>
      <c r="AC25" s="38">
        <v>13</v>
      </c>
      <c r="AD25" s="264" t="s">
        <v>1604</v>
      </c>
      <c r="AG25" s="37" t="s">
        <v>566</v>
      </c>
      <c r="BC25" s="37" t="s">
        <v>1506</v>
      </c>
    </row>
    <row r="26" spans="1:74">
      <c r="A26" s="35" t="s">
        <v>1543</v>
      </c>
      <c r="B26" s="13" t="s">
        <v>1608</v>
      </c>
      <c r="C26" s="13" t="s">
        <v>1573</v>
      </c>
      <c r="D26" s="13" t="s">
        <v>1612</v>
      </c>
      <c r="E26" s="23" t="s">
        <v>1467</v>
      </c>
      <c r="G26" s="38">
        <v>7.2</v>
      </c>
      <c r="H26" s="38">
        <v>6.5</v>
      </c>
      <c r="M26" s="35">
        <v>81</v>
      </c>
      <c r="P26" s="38" t="s">
        <v>109</v>
      </c>
      <c r="Q26" s="38" t="s">
        <v>106</v>
      </c>
      <c r="R26" s="35" t="s">
        <v>107</v>
      </c>
      <c r="S26" s="38" t="s">
        <v>107</v>
      </c>
      <c r="T26" s="35" t="s">
        <v>107</v>
      </c>
      <c r="U26" s="35" t="s">
        <v>110</v>
      </c>
      <c r="Y26" s="35">
        <v>8.3000000000000007</v>
      </c>
      <c r="Z26" s="35">
        <v>1.2</v>
      </c>
      <c r="AA26" s="37">
        <v>2.5</v>
      </c>
      <c r="AB26" s="39">
        <v>9.1999999999999993</v>
      </c>
      <c r="AC26" s="38">
        <v>14</v>
      </c>
      <c r="AD26" s="264" t="s">
        <v>1613</v>
      </c>
      <c r="AG26" s="37" t="s">
        <v>566</v>
      </c>
      <c r="AS26" s="39">
        <v>1.5</v>
      </c>
      <c r="AU26" s="35" t="s">
        <v>114</v>
      </c>
      <c r="AV26" s="35">
        <v>1.2</v>
      </c>
      <c r="BC26" s="37" t="s">
        <v>1506</v>
      </c>
      <c r="BN26" s="35" t="s">
        <v>103</v>
      </c>
      <c r="BQ26" s="35" t="s">
        <v>292</v>
      </c>
      <c r="BR26" s="35" t="s">
        <v>110</v>
      </c>
      <c r="BS26" s="35" t="s">
        <v>105</v>
      </c>
      <c r="BV26" s="35" t="s">
        <v>110</v>
      </c>
    </row>
    <row r="27" spans="1:74">
      <c r="A27" s="35" t="s">
        <v>1543</v>
      </c>
      <c r="B27" s="13" t="s">
        <v>1614</v>
      </c>
      <c r="C27" s="13" t="s">
        <v>1563</v>
      </c>
      <c r="D27" s="13" t="s">
        <v>1606</v>
      </c>
      <c r="E27" s="23" t="s">
        <v>386</v>
      </c>
      <c r="G27" s="38">
        <v>33.200000000000003</v>
      </c>
      <c r="H27" s="38">
        <v>26.5</v>
      </c>
      <c r="M27" s="35">
        <v>37</v>
      </c>
      <c r="Y27" s="35">
        <v>7.8</v>
      </c>
      <c r="Z27" s="35">
        <v>1.8</v>
      </c>
      <c r="AA27" s="37">
        <v>4.7</v>
      </c>
      <c r="AB27" s="39">
        <v>18</v>
      </c>
      <c r="AC27" s="38">
        <v>8.3000000000000007</v>
      </c>
      <c r="AD27" s="264" t="s">
        <v>1615</v>
      </c>
      <c r="AG27" s="37" t="s">
        <v>566</v>
      </c>
      <c r="BC27" s="37" t="s">
        <v>1504</v>
      </c>
    </row>
    <row r="28" spans="1:74">
      <c r="A28" s="35" t="s">
        <v>1543</v>
      </c>
      <c r="B28" s="13" t="s">
        <v>1614</v>
      </c>
      <c r="C28" s="13" t="s">
        <v>1566</v>
      </c>
      <c r="D28" s="13" t="s">
        <v>1616</v>
      </c>
      <c r="E28" s="23" t="s">
        <v>1467</v>
      </c>
      <c r="G28" s="38">
        <v>30.2</v>
      </c>
      <c r="H28" s="38">
        <v>25.4</v>
      </c>
      <c r="M28" s="35">
        <v>43</v>
      </c>
      <c r="P28" s="38" t="s">
        <v>109</v>
      </c>
      <c r="Q28" s="38" t="s">
        <v>106</v>
      </c>
      <c r="R28" s="35" t="s">
        <v>107</v>
      </c>
      <c r="S28" s="38" t="s">
        <v>107</v>
      </c>
      <c r="T28" s="35" t="s">
        <v>107</v>
      </c>
      <c r="U28" s="35" t="s">
        <v>110</v>
      </c>
      <c r="Y28" s="35">
        <v>7.6</v>
      </c>
      <c r="Z28" s="111" t="s">
        <v>1617</v>
      </c>
      <c r="AA28" s="37">
        <v>3.6</v>
      </c>
      <c r="AB28" s="39">
        <v>17</v>
      </c>
      <c r="AC28" s="38">
        <v>8.9</v>
      </c>
      <c r="AD28" s="264" t="s">
        <v>1569</v>
      </c>
      <c r="AG28" s="37" t="s">
        <v>566</v>
      </c>
      <c r="AS28" s="39">
        <v>1.2</v>
      </c>
      <c r="BC28" s="69" t="s">
        <v>1618</v>
      </c>
    </row>
    <row r="29" spans="1:74">
      <c r="A29" s="35" t="s">
        <v>1543</v>
      </c>
      <c r="B29" s="13" t="s">
        <v>1614</v>
      </c>
      <c r="C29" s="13" t="s">
        <v>1570</v>
      </c>
      <c r="D29" s="13" t="s">
        <v>1619</v>
      </c>
      <c r="E29" s="23" t="s">
        <v>1467</v>
      </c>
      <c r="G29" s="38">
        <v>15.7</v>
      </c>
      <c r="H29" s="38">
        <v>13.5</v>
      </c>
      <c r="M29" s="35">
        <v>94</v>
      </c>
      <c r="Y29" s="35">
        <v>7.7</v>
      </c>
      <c r="Z29" s="35">
        <v>1.5</v>
      </c>
      <c r="AA29" s="37">
        <v>3.3</v>
      </c>
      <c r="AB29" s="39">
        <v>5</v>
      </c>
      <c r="AC29" s="38">
        <v>11</v>
      </c>
      <c r="AD29" s="264" t="s">
        <v>1620</v>
      </c>
      <c r="AG29" s="37" t="s">
        <v>566</v>
      </c>
      <c r="BC29" s="35">
        <v>0.06</v>
      </c>
    </row>
    <row r="30" spans="1:74">
      <c r="A30" s="35" t="s">
        <v>1543</v>
      </c>
      <c r="B30" s="13" t="s">
        <v>1614</v>
      </c>
      <c r="C30" s="13" t="s">
        <v>1573</v>
      </c>
      <c r="D30" s="13" t="s">
        <v>1621</v>
      </c>
      <c r="E30" s="23" t="s">
        <v>1467</v>
      </c>
      <c r="G30" s="38">
        <v>7</v>
      </c>
      <c r="H30" s="38">
        <v>7.8</v>
      </c>
      <c r="M30" s="35">
        <v>49</v>
      </c>
      <c r="P30" s="38" t="s">
        <v>109</v>
      </c>
      <c r="Q30" s="38" t="s">
        <v>106</v>
      </c>
      <c r="R30" s="35" t="s">
        <v>107</v>
      </c>
      <c r="S30" s="38" t="s">
        <v>107</v>
      </c>
      <c r="T30" s="35" t="s">
        <v>107</v>
      </c>
      <c r="U30" s="35" t="s">
        <v>110</v>
      </c>
      <c r="Y30" s="35">
        <v>7.7</v>
      </c>
      <c r="Z30" s="35">
        <v>2.4</v>
      </c>
      <c r="AA30" s="37">
        <v>4.5</v>
      </c>
      <c r="AB30" s="39">
        <v>7</v>
      </c>
      <c r="AC30" s="38">
        <v>14</v>
      </c>
      <c r="AD30" s="264" t="s">
        <v>1622</v>
      </c>
      <c r="AG30" s="37" t="s">
        <v>566</v>
      </c>
      <c r="AS30" s="39">
        <v>3.2</v>
      </c>
      <c r="AU30" s="35">
        <v>7.0000000000000007E-2</v>
      </c>
      <c r="AV30" s="35">
        <v>1.8</v>
      </c>
      <c r="BC30" s="35">
        <v>0.06</v>
      </c>
      <c r="BN30" s="35" t="s">
        <v>103</v>
      </c>
      <c r="BQ30" s="35" t="s">
        <v>292</v>
      </c>
      <c r="BR30" s="35" t="s">
        <v>110</v>
      </c>
      <c r="BS30" s="35" t="s">
        <v>105</v>
      </c>
      <c r="BV30" s="35" t="s">
        <v>110</v>
      </c>
    </row>
    <row r="31" spans="1:74">
      <c r="A31" s="35" t="s">
        <v>1543</v>
      </c>
      <c r="B31" s="13" t="s">
        <v>1623</v>
      </c>
      <c r="C31" s="13" t="s">
        <v>1563</v>
      </c>
      <c r="D31" s="13" t="s">
        <v>1621</v>
      </c>
      <c r="E31" s="23" t="s">
        <v>386</v>
      </c>
      <c r="G31" s="38">
        <v>32.700000000000003</v>
      </c>
      <c r="H31" s="38">
        <v>28</v>
      </c>
      <c r="M31" s="35">
        <v>43</v>
      </c>
      <c r="Y31" s="35">
        <v>7.7</v>
      </c>
      <c r="Z31" s="35">
        <v>1.3</v>
      </c>
      <c r="AA31" s="37">
        <v>4.7</v>
      </c>
      <c r="AB31" s="39">
        <v>17</v>
      </c>
      <c r="AC31" s="38">
        <v>8.4</v>
      </c>
      <c r="AD31" s="264" t="s">
        <v>1624</v>
      </c>
      <c r="AG31" s="37" t="s">
        <v>566</v>
      </c>
      <c r="AS31" s="39">
        <v>0.69</v>
      </c>
      <c r="AU31" s="35" t="s">
        <v>114</v>
      </c>
      <c r="AV31" s="35">
        <v>0.51</v>
      </c>
      <c r="BC31" s="37" t="s">
        <v>1504</v>
      </c>
    </row>
    <row r="32" spans="1:74">
      <c r="A32" s="35" t="s">
        <v>1543</v>
      </c>
      <c r="B32" s="13" t="s">
        <v>1623</v>
      </c>
      <c r="C32" s="13" t="s">
        <v>1566</v>
      </c>
      <c r="D32" s="13" t="s">
        <v>1625</v>
      </c>
      <c r="E32" s="23" t="s">
        <v>1467</v>
      </c>
      <c r="G32" s="38">
        <v>30.2</v>
      </c>
      <c r="H32" s="38">
        <v>25.9</v>
      </c>
      <c r="M32" s="35">
        <v>47</v>
      </c>
      <c r="Y32" s="35">
        <v>7.5</v>
      </c>
      <c r="Z32" s="35">
        <v>0.9</v>
      </c>
      <c r="AA32" s="37">
        <v>3.4</v>
      </c>
      <c r="AB32" s="39">
        <v>16</v>
      </c>
      <c r="AC32" s="38">
        <v>9</v>
      </c>
      <c r="AD32" s="264" t="s">
        <v>1553</v>
      </c>
      <c r="AG32" s="37" t="s">
        <v>566</v>
      </c>
      <c r="AS32" s="39">
        <v>1.1000000000000001</v>
      </c>
      <c r="AU32" s="35" t="s">
        <v>114</v>
      </c>
      <c r="AV32" s="35">
        <v>0.97</v>
      </c>
      <c r="BC32" s="37" t="s">
        <v>1506</v>
      </c>
    </row>
    <row r="33" spans="1:55">
      <c r="A33" s="35" t="s">
        <v>1543</v>
      </c>
      <c r="B33" s="13" t="s">
        <v>1623</v>
      </c>
      <c r="C33" s="13" t="s">
        <v>1570</v>
      </c>
      <c r="D33" s="13" t="s">
        <v>1626</v>
      </c>
      <c r="E33" s="23" t="s">
        <v>1467</v>
      </c>
      <c r="G33" s="38">
        <v>16.2</v>
      </c>
      <c r="H33" s="38">
        <v>16</v>
      </c>
      <c r="M33" s="35" t="s">
        <v>134</v>
      </c>
      <c r="Y33" s="35">
        <v>8.6</v>
      </c>
      <c r="Z33" s="35">
        <v>0.8</v>
      </c>
      <c r="AA33" s="37">
        <v>2.5</v>
      </c>
      <c r="AB33" s="39">
        <v>4.2</v>
      </c>
      <c r="AC33" s="38">
        <v>13</v>
      </c>
      <c r="AD33" s="264" t="s">
        <v>1627</v>
      </c>
      <c r="AG33" s="37" t="s">
        <v>566</v>
      </c>
      <c r="AS33" s="39">
        <v>2.8</v>
      </c>
      <c r="AU33" s="35" t="s">
        <v>114</v>
      </c>
      <c r="AV33" s="35">
        <v>2.5</v>
      </c>
      <c r="BC33" s="35">
        <v>0.06</v>
      </c>
    </row>
    <row r="34" spans="1:55">
      <c r="A34" s="35" t="s">
        <v>1543</v>
      </c>
      <c r="B34" s="13" t="s">
        <v>1623</v>
      </c>
      <c r="C34" s="13" t="s">
        <v>1573</v>
      </c>
      <c r="D34" s="50" t="s">
        <v>1628</v>
      </c>
      <c r="E34" s="23" t="s">
        <v>1467</v>
      </c>
      <c r="G34" s="38">
        <v>8.9</v>
      </c>
      <c r="H34" s="38">
        <v>7</v>
      </c>
      <c r="M34" s="35" t="s">
        <v>134</v>
      </c>
      <c r="Y34" s="35">
        <v>8.3000000000000007</v>
      </c>
      <c r="Z34" s="35">
        <v>1.2</v>
      </c>
      <c r="AA34" s="37">
        <v>3.3</v>
      </c>
      <c r="AB34" s="39">
        <v>2.8</v>
      </c>
      <c r="AC34" s="38">
        <v>15</v>
      </c>
      <c r="AD34" s="264" t="s">
        <v>1629</v>
      </c>
      <c r="AG34" s="37" t="s">
        <v>566</v>
      </c>
      <c r="AS34" s="39">
        <v>1.5</v>
      </c>
      <c r="AU34" s="35" t="s">
        <v>114</v>
      </c>
      <c r="AV34" s="35">
        <v>1.1000000000000001</v>
      </c>
      <c r="BC34" s="35">
        <v>0.06</v>
      </c>
    </row>
    <row r="35" spans="1:55">
      <c r="A35" s="35" t="s">
        <v>1543</v>
      </c>
      <c r="B35" s="13" t="s">
        <v>1630</v>
      </c>
      <c r="C35" s="13" t="s">
        <v>1563</v>
      </c>
      <c r="D35" s="13" t="s">
        <v>1612</v>
      </c>
      <c r="E35" s="23" t="s">
        <v>386</v>
      </c>
      <c r="G35" s="38">
        <v>33.799999999999997</v>
      </c>
      <c r="H35" s="38">
        <v>27.8</v>
      </c>
      <c r="M35" s="35">
        <v>39</v>
      </c>
      <c r="Y35" s="35">
        <v>7.8</v>
      </c>
      <c r="Z35" s="35">
        <v>1.5</v>
      </c>
      <c r="AA35" s="37">
        <v>4.2</v>
      </c>
      <c r="AB35" s="39">
        <v>18</v>
      </c>
      <c r="AC35" s="38">
        <v>8.3000000000000007</v>
      </c>
      <c r="AD35" s="264" t="s">
        <v>1631</v>
      </c>
      <c r="AG35" s="37" t="s">
        <v>566</v>
      </c>
      <c r="AS35" s="39">
        <v>0.98</v>
      </c>
      <c r="AU35" s="35" t="s">
        <v>114</v>
      </c>
      <c r="AV35" s="35">
        <v>0.59</v>
      </c>
      <c r="BC35" s="37" t="s">
        <v>1504</v>
      </c>
    </row>
    <row r="36" spans="1:55">
      <c r="A36" s="35" t="s">
        <v>1543</v>
      </c>
      <c r="B36" s="13" t="s">
        <v>1630</v>
      </c>
      <c r="C36" s="13" t="s">
        <v>1566</v>
      </c>
      <c r="D36" s="13" t="s">
        <v>1632</v>
      </c>
      <c r="E36" s="23" t="s">
        <v>1467</v>
      </c>
      <c r="G36" s="38">
        <v>30.5</v>
      </c>
      <c r="H36" s="38">
        <v>26</v>
      </c>
      <c r="M36" s="35">
        <v>43</v>
      </c>
      <c r="Y36" s="35">
        <v>7.6</v>
      </c>
      <c r="Z36" s="35">
        <v>0.8</v>
      </c>
      <c r="AA36" s="37">
        <v>3.8</v>
      </c>
      <c r="AB36" s="39">
        <v>16</v>
      </c>
      <c r="AC36" s="38">
        <v>8.9</v>
      </c>
      <c r="AD36" s="264" t="s">
        <v>1594</v>
      </c>
      <c r="AG36" s="37" t="s">
        <v>566</v>
      </c>
      <c r="AS36" s="39">
        <v>1.2</v>
      </c>
      <c r="AU36" s="35" t="s">
        <v>114</v>
      </c>
      <c r="AV36" s="35">
        <v>1.1000000000000001</v>
      </c>
      <c r="BC36" s="37" t="s">
        <v>1506</v>
      </c>
    </row>
    <row r="37" spans="1:55">
      <c r="A37" s="35" t="s">
        <v>1543</v>
      </c>
      <c r="B37" s="13" t="s">
        <v>1630</v>
      </c>
      <c r="C37" s="13" t="s">
        <v>1570</v>
      </c>
      <c r="D37" s="13" t="s">
        <v>1633</v>
      </c>
      <c r="E37" s="23" t="s">
        <v>1467</v>
      </c>
      <c r="G37" s="38">
        <v>15.6</v>
      </c>
      <c r="H37" s="38">
        <v>13.6</v>
      </c>
      <c r="M37" s="35" t="s">
        <v>134</v>
      </c>
      <c r="Y37" s="35">
        <v>7.9</v>
      </c>
      <c r="Z37" s="35">
        <v>0.8</v>
      </c>
      <c r="AA37" s="37">
        <v>2.6</v>
      </c>
      <c r="AB37" s="39">
        <v>1.8</v>
      </c>
      <c r="AC37" s="38">
        <v>13</v>
      </c>
      <c r="AD37" s="264" t="s">
        <v>1634</v>
      </c>
      <c r="AG37" s="37" t="s">
        <v>566</v>
      </c>
      <c r="AS37" s="39">
        <v>2.7</v>
      </c>
      <c r="AU37" s="35" t="s">
        <v>114</v>
      </c>
      <c r="AV37" s="35">
        <v>2.2999999999999998</v>
      </c>
      <c r="BC37" s="35">
        <v>0.05</v>
      </c>
    </row>
    <row r="38" spans="1:55">
      <c r="A38" s="35" t="s">
        <v>1543</v>
      </c>
      <c r="B38" s="13" t="s">
        <v>1630</v>
      </c>
      <c r="C38" s="13" t="s">
        <v>1573</v>
      </c>
      <c r="D38" s="50" t="s">
        <v>1635</v>
      </c>
      <c r="E38" s="23" t="s">
        <v>1467</v>
      </c>
      <c r="G38" s="38">
        <v>9</v>
      </c>
      <c r="H38" s="38">
        <v>9.4</v>
      </c>
      <c r="M38" s="35" t="s">
        <v>134</v>
      </c>
      <c r="Y38" s="92" t="s">
        <v>244</v>
      </c>
      <c r="Z38" s="92" t="s">
        <v>1636</v>
      </c>
      <c r="AA38" s="37">
        <v>4.5</v>
      </c>
      <c r="AB38" s="39">
        <v>3.8</v>
      </c>
      <c r="AC38" s="38">
        <v>16</v>
      </c>
      <c r="AD38" s="264" t="s">
        <v>1637</v>
      </c>
      <c r="AG38" s="37" t="s">
        <v>566</v>
      </c>
      <c r="AS38" s="39">
        <v>3.1</v>
      </c>
      <c r="AU38" s="35" t="s">
        <v>114</v>
      </c>
      <c r="AV38" s="35">
        <v>2.1</v>
      </c>
      <c r="BC38" s="35">
        <v>7.0000000000000007E-2</v>
      </c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8" scale="85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G38"/>
  <sheetViews>
    <sheetView zoomScale="85" zoomScaleNormal="85" zoomScaleSheetLayoutView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375" style="35" bestFit="1" customWidth="1"/>
    <col min="2" max="2" width="10.75" style="13" bestFit="1" customWidth="1"/>
    <col min="3" max="3" width="18.375" style="13" bestFit="1" customWidth="1"/>
    <col min="4" max="4" width="9.625" style="13"/>
    <col min="5" max="5" width="9.625" style="23" customWidth="1"/>
    <col min="6" max="6" width="8.5" style="37" bestFit="1" customWidth="1"/>
    <col min="7" max="8" width="9.625" style="38"/>
    <col min="9" max="10" width="5.5" style="35" bestFit="1" customWidth="1"/>
    <col min="11" max="14" width="9.625" style="35"/>
    <col min="15" max="17" width="9.625" style="38"/>
    <col min="18" max="18" width="9.625" style="35"/>
    <col min="19" max="19" width="9.625" style="38"/>
    <col min="20" max="22" width="9.625" style="35"/>
    <col min="23" max="23" width="9.5" style="35" bestFit="1" customWidth="1"/>
    <col min="24" max="24" width="8.5" style="35" bestFit="1" customWidth="1"/>
    <col min="25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10.75" style="39" bestFit="1" customWidth="1"/>
    <col min="32" max="32" width="10.5" style="37" bestFit="1" customWidth="1"/>
    <col min="33" max="33" width="9.625" style="37"/>
    <col min="34" max="37" width="9.625" style="35"/>
    <col min="38" max="38" width="9.5" style="39" bestFit="1" customWidth="1"/>
    <col min="39" max="41" width="9.625" style="35"/>
    <col min="42" max="42" width="8.5" style="35" bestFit="1" customWidth="1"/>
    <col min="43" max="44" width="10.75" style="35" bestFit="1" customWidth="1"/>
    <col min="45" max="45" width="8.5" style="39" bestFit="1" customWidth="1"/>
    <col min="46" max="46" width="10.75" style="35" bestFit="1" customWidth="1"/>
    <col min="47" max="51" width="9.625" style="35"/>
    <col min="52" max="52" width="10.75" style="35" bestFit="1" customWidth="1"/>
    <col min="53" max="53" width="10.75" style="38" bestFit="1" customWidth="1"/>
    <col min="54" max="54" width="10.25" style="37" customWidth="1"/>
    <col min="55" max="55" width="9.625" style="35"/>
    <col min="56" max="56" width="10.75" style="35" bestFit="1" customWidth="1"/>
    <col min="57" max="57" width="10.75" style="39" bestFit="1" customWidth="1"/>
    <col min="58" max="58" width="10.75" style="37" bestFit="1" customWidth="1"/>
    <col min="59" max="59" width="7.5" style="40" bestFit="1" customWidth="1"/>
    <col min="60" max="60" width="10.75" style="40" bestFit="1" customWidth="1"/>
    <col min="61" max="61" width="10.75" style="38" bestFit="1" customWidth="1"/>
    <col min="62" max="63" width="10.75" style="35" bestFit="1" customWidth="1"/>
    <col min="64" max="80" width="9.625" style="35"/>
    <col min="81" max="82" width="10.75" style="35" bestFit="1" customWidth="1"/>
    <col min="83" max="83" width="8.5" style="35" bestFit="1" customWidth="1"/>
    <col min="84" max="84" width="10.75" style="35" bestFit="1" customWidth="1"/>
    <col min="85" max="16384" width="9.625" style="35"/>
  </cols>
  <sheetData>
    <row r="1" spans="1:85" s="10" customFormat="1" ht="108">
      <c r="A1" s="266" t="s">
        <v>0</v>
      </c>
      <c r="B1" s="267" t="s">
        <v>1</v>
      </c>
      <c r="C1" s="267" t="s">
        <v>2</v>
      </c>
      <c r="D1" s="267" t="s">
        <v>3</v>
      </c>
      <c r="E1" s="268" t="s">
        <v>4</v>
      </c>
      <c r="F1" s="269" t="s">
        <v>5</v>
      </c>
      <c r="G1" s="270" t="s">
        <v>6</v>
      </c>
      <c r="H1" s="270" t="s">
        <v>7</v>
      </c>
      <c r="I1" s="271" t="s">
        <v>8</v>
      </c>
      <c r="J1" s="271" t="s">
        <v>9</v>
      </c>
      <c r="K1" s="272" t="s">
        <v>10</v>
      </c>
      <c r="L1" s="272" t="s">
        <v>11</v>
      </c>
      <c r="M1" s="271" t="s">
        <v>12</v>
      </c>
      <c r="N1" s="272" t="s">
        <v>13</v>
      </c>
      <c r="O1" s="272" t="s">
        <v>14</v>
      </c>
      <c r="P1" s="270" t="s">
        <v>15</v>
      </c>
      <c r="Q1" s="270" t="s">
        <v>16</v>
      </c>
      <c r="R1" s="270" t="s">
        <v>17</v>
      </c>
      <c r="S1" s="271" t="s">
        <v>18</v>
      </c>
      <c r="T1" s="270" t="s">
        <v>19</v>
      </c>
      <c r="U1" s="271" t="s">
        <v>20</v>
      </c>
      <c r="V1" s="271" t="s">
        <v>21</v>
      </c>
      <c r="W1" s="271" t="s">
        <v>22</v>
      </c>
      <c r="X1" s="273" t="s">
        <v>23</v>
      </c>
      <c r="Y1" s="272" t="s">
        <v>24</v>
      </c>
      <c r="Z1" s="271" t="s">
        <v>25</v>
      </c>
      <c r="AA1" s="271" t="s">
        <v>26</v>
      </c>
      <c r="AB1" s="269" t="s">
        <v>27</v>
      </c>
      <c r="AC1" s="274" t="s">
        <v>28</v>
      </c>
      <c r="AD1" s="270" t="s">
        <v>29</v>
      </c>
      <c r="AE1" s="269" t="s">
        <v>30</v>
      </c>
      <c r="AF1" s="274" t="s">
        <v>31</v>
      </c>
      <c r="AG1" s="269" t="s">
        <v>116</v>
      </c>
      <c r="AH1" s="269" t="s">
        <v>33</v>
      </c>
      <c r="AI1" s="271" t="s">
        <v>34</v>
      </c>
      <c r="AJ1" s="271" t="s">
        <v>35</v>
      </c>
      <c r="AK1" s="271" t="s">
        <v>36</v>
      </c>
      <c r="AL1" s="271" t="s">
        <v>201</v>
      </c>
      <c r="AM1" s="274" t="s">
        <v>38</v>
      </c>
      <c r="AN1" s="271" t="s">
        <v>39</v>
      </c>
      <c r="AO1" s="271" t="s">
        <v>40</v>
      </c>
      <c r="AP1" s="271" t="s">
        <v>41</v>
      </c>
      <c r="AQ1" s="271" t="s">
        <v>42</v>
      </c>
      <c r="AR1" s="271" t="s">
        <v>43</v>
      </c>
      <c r="AS1" s="271" t="s">
        <v>44</v>
      </c>
      <c r="AT1" s="274" t="s">
        <v>45</v>
      </c>
      <c r="AU1" s="271" t="s">
        <v>46</v>
      </c>
      <c r="AV1" s="271" t="s">
        <v>47</v>
      </c>
      <c r="AW1" s="271" t="s">
        <v>118</v>
      </c>
      <c r="AX1" s="271" t="s">
        <v>50</v>
      </c>
      <c r="AY1" s="271" t="s">
        <v>51</v>
      </c>
      <c r="AZ1" s="271" t="s">
        <v>52</v>
      </c>
      <c r="BA1" s="271" t="s">
        <v>53</v>
      </c>
      <c r="BB1" s="275" t="s">
        <v>54</v>
      </c>
      <c r="BC1" s="269" t="s">
        <v>55</v>
      </c>
      <c r="BD1" s="271" t="s">
        <v>56</v>
      </c>
      <c r="BE1" s="271" t="s">
        <v>57</v>
      </c>
      <c r="BF1" s="274" t="s">
        <v>202</v>
      </c>
      <c r="BG1" s="268" t="s">
        <v>59</v>
      </c>
      <c r="BH1" s="276" t="s">
        <v>60</v>
      </c>
      <c r="BI1" s="271" t="s">
        <v>61</v>
      </c>
      <c r="BJ1" s="270" t="s">
        <v>62</v>
      </c>
      <c r="BK1" s="271" t="s">
        <v>63</v>
      </c>
      <c r="BL1" s="271" t="s">
        <v>64</v>
      </c>
      <c r="BM1" s="271" t="s">
        <v>65</v>
      </c>
      <c r="BN1" s="271" t="s">
        <v>66</v>
      </c>
      <c r="BO1" s="271" t="s">
        <v>120</v>
      </c>
      <c r="BP1" s="271" t="s">
        <v>121</v>
      </c>
      <c r="BQ1" s="271" t="s">
        <v>69</v>
      </c>
      <c r="BR1" s="271" t="s">
        <v>70</v>
      </c>
      <c r="BS1" s="271" t="s">
        <v>71</v>
      </c>
      <c r="BT1" s="271" t="s">
        <v>72</v>
      </c>
      <c r="BU1" s="271" t="s">
        <v>122</v>
      </c>
      <c r="BV1" s="271" t="s">
        <v>123</v>
      </c>
      <c r="BW1" s="271" t="s">
        <v>124</v>
      </c>
      <c r="BX1" s="271" t="s">
        <v>125</v>
      </c>
      <c r="BY1" s="271" t="s">
        <v>77</v>
      </c>
      <c r="BZ1" s="271" t="s">
        <v>78</v>
      </c>
      <c r="CA1" s="271" t="s">
        <v>79</v>
      </c>
      <c r="CB1" s="271" t="s">
        <v>126</v>
      </c>
      <c r="CC1" s="271" t="s">
        <v>81</v>
      </c>
      <c r="CD1" s="271" t="s">
        <v>82</v>
      </c>
      <c r="CE1" s="271" t="s">
        <v>83</v>
      </c>
      <c r="CF1" s="271" t="s">
        <v>84</v>
      </c>
      <c r="CG1" s="271" t="s">
        <v>85</v>
      </c>
    </row>
    <row r="2" spans="1:85" s="11" customFormat="1">
      <c r="A2" s="277"/>
      <c r="B2" s="278"/>
      <c r="C2" s="279"/>
      <c r="D2" s="278"/>
      <c r="E2" s="280"/>
      <c r="F2" s="281" t="s">
        <v>86</v>
      </c>
      <c r="G2" s="282" t="s">
        <v>87</v>
      </c>
      <c r="H2" s="282" t="s">
        <v>87</v>
      </c>
      <c r="I2" s="277" t="s">
        <v>88</v>
      </c>
      <c r="J2" s="277" t="s">
        <v>88</v>
      </c>
      <c r="K2" s="280"/>
      <c r="L2" s="280"/>
      <c r="M2" s="280" t="s">
        <v>89</v>
      </c>
      <c r="N2" s="277"/>
      <c r="O2" s="277"/>
      <c r="P2" s="282" t="s">
        <v>90</v>
      </c>
      <c r="Q2" s="282" t="s">
        <v>90</v>
      </c>
      <c r="R2" s="282" t="s">
        <v>90</v>
      </c>
      <c r="S2" s="277" t="s">
        <v>90</v>
      </c>
      <c r="T2" s="282" t="s">
        <v>90</v>
      </c>
      <c r="U2" s="282" t="s">
        <v>90</v>
      </c>
      <c r="V2" s="283" t="s">
        <v>90</v>
      </c>
      <c r="W2" s="283" t="s">
        <v>90</v>
      </c>
      <c r="X2" s="284" t="s">
        <v>90</v>
      </c>
      <c r="Y2" s="277"/>
      <c r="Z2" s="277" t="s">
        <v>90</v>
      </c>
      <c r="AA2" s="277" t="s">
        <v>90</v>
      </c>
      <c r="AB2" s="285" t="s">
        <v>90</v>
      </c>
      <c r="AC2" s="286" t="s">
        <v>90</v>
      </c>
      <c r="AD2" s="282" t="s">
        <v>91</v>
      </c>
      <c r="AE2" s="285" t="s">
        <v>92</v>
      </c>
      <c r="AF2" s="286" t="s">
        <v>91</v>
      </c>
      <c r="AG2" s="285" t="s">
        <v>90</v>
      </c>
      <c r="AH2" s="277" t="s">
        <v>90</v>
      </c>
      <c r="AI2" s="277" t="s">
        <v>90</v>
      </c>
      <c r="AJ2" s="277" t="s">
        <v>90</v>
      </c>
      <c r="AK2" s="277" t="s">
        <v>90</v>
      </c>
      <c r="AL2" s="277" t="s">
        <v>90</v>
      </c>
      <c r="AM2" s="286" t="s">
        <v>90</v>
      </c>
      <c r="AN2" s="277" t="s">
        <v>90</v>
      </c>
      <c r="AO2" s="277" t="s">
        <v>90</v>
      </c>
      <c r="AP2" s="277" t="s">
        <v>90</v>
      </c>
      <c r="AQ2" s="277" t="s">
        <v>90</v>
      </c>
      <c r="AR2" s="277" t="s">
        <v>90</v>
      </c>
      <c r="AS2" s="277" t="s">
        <v>90</v>
      </c>
      <c r="AT2" s="286" t="s">
        <v>90</v>
      </c>
      <c r="AU2" s="277" t="s">
        <v>90</v>
      </c>
      <c r="AV2" s="277" t="s">
        <v>90</v>
      </c>
      <c r="AW2" s="277" t="s">
        <v>90</v>
      </c>
      <c r="AX2" s="277" t="s">
        <v>90</v>
      </c>
      <c r="AY2" s="277" t="s">
        <v>90</v>
      </c>
      <c r="AZ2" s="277" t="s">
        <v>90</v>
      </c>
      <c r="BA2" s="277" t="s">
        <v>90</v>
      </c>
      <c r="BB2" s="282"/>
      <c r="BC2" s="285" t="s">
        <v>90</v>
      </c>
      <c r="BD2" s="277" t="s">
        <v>90</v>
      </c>
      <c r="BE2" s="277" t="s">
        <v>93</v>
      </c>
      <c r="BF2" s="285" t="s">
        <v>127</v>
      </c>
      <c r="BG2" s="285"/>
      <c r="BH2" s="287"/>
      <c r="BI2" s="283" t="s">
        <v>91</v>
      </c>
      <c r="BJ2" s="282" t="s">
        <v>92</v>
      </c>
      <c r="BK2" s="285" t="s">
        <v>95</v>
      </c>
      <c r="BL2" s="285" t="s">
        <v>90</v>
      </c>
      <c r="BM2" s="285" t="s">
        <v>90</v>
      </c>
      <c r="BN2" s="285" t="s">
        <v>90</v>
      </c>
      <c r="BO2" s="285" t="s">
        <v>90</v>
      </c>
      <c r="BP2" s="285" t="s">
        <v>90</v>
      </c>
      <c r="BQ2" s="285" t="s">
        <v>90</v>
      </c>
      <c r="BR2" s="285" t="s">
        <v>90</v>
      </c>
      <c r="BS2" s="285" t="s">
        <v>90</v>
      </c>
      <c r="BT2" s="285" t="s">
        <v>90</v>
      </c>
      <c r="BU2" s="285" t="s">
        <v>90</v>
      </c>
      <c r="BV2" s="285" t="s">
        <v>90</v>
      </c>
      <c r="BW2" s="285" t="s">
        <v>90</v>
      </c>
      <c r="BX2" s="285" t="s">
        <v>90</v>
      </c>
      <c r="BY2" s="285" t="s">
        <v>90</v>
      </c>
      <c r="BZ2" s="285" t="s">
        <v>90</v>
      </c>
      <c r="CA2" s="277" t="s">
        <v>90</v>
      </c>
      <c r="CB2" s="277" t="s">
        <v>90</v>
      </c>
      <c r="CC2" s="277" t="s">
        <v>90</v>
      </c>
      <c r="CD2" s="277" t="s">
        <v>90</v>
      </c>
      <c r="CE2" s="277" t="s">
        <v>90</v>
      </c>
      <c r="CF2" s="277" t="s">
        <v>90</v>
      </c>
      <c r="CG2" s="277" t="s">
        <v>90</v>
      </c>
    </row>
    <row r="3" spans="1:85" ht="15.75">
      <c r="A3" s="288" t="s">
        <v>1638</v>
      </c>
      <c r="B3" s="289" t="s">
        <v>1639</v>
      </c>
      <c r="C3" s="290" t="s">
        <v>1640</v>
      </c>
      <c r="D3" s="291">
        <v>0.49791666666666662</v>
      </c>
      <c r="E3" s="292" t="s">
        <v>1641</v>
      </c>
      <c r="F3" s="293"/>
      <c r="G3" s="294">
        <v>31</v>
      </c>
      <c r="H3" s="294">
        <v>23.5</v>
      </c>
      <c r="I3" s="288"/>
      <c r="J3" s="288"/>
      <c r="K3" s="288" t="s">
        <v>1219</v>
      </c>
      <c r="L3" s="288" t="s">
        <v>133</v>
      </c>
      <c r="M3" s="288">
        <v>41</v>
      </c>
      <c r="N3" s="288"/>
      <c r="O3" s="295" t="s">
        <v>135</v>
      </c>
      <c r="P3" s="295"/>
      <c r="Q3" s="294"/>
      <c r="R3" s="296"/>
      <c r="S3" s="294"/>
      <c r="T3" s="296"/>
      <c r="U3" s="296"/>
      <c r="V3" s="296"/>
      <c r="W3" s="296"/>
      <c r="X3" s="296"/>
      <c r="Y3" s="296">
        <v>8.6</v>
      </c>
      <c r="Z3" s="296">
        <v>1.3</v>
      </c>
      <c r="AA3" s="297">
        <v>3.8</v>
      </c>
      <c r="AB3" s="298">
        <v>12</v>
      </c>
      <c r="AC3" s="294">
        <v>9.6</v>
      </c>
      <c r="AD3" s="297" t="s">
        <v>1920</v>
      </c>
      <c r="AE3" s="298"/>
      <c r="AF3" s="297"/>
      <c r="AG3" s="297" t="s">
        <v>1642</v>
      </c>
      <c r="AH3" s="296"/>
      <c r="AI3" s="296"/>
      <c r="AJ3" s="296"/>
      <c r="AK3" s="296"/>
      <c r="AL3" s="298"/>
      <c r="AM3" s="296"/>
      <c r="AN3" s="296"/>
      <c r="AO3" s="296"/>
      <c r="AP3" s="296"/>
      <c r="AQ3" s="296"/>
      <c r="AR3" s="296"/>
      <c r="AS3" s="298"/>
      <c r="AT3" s="296"/>
      <c r="AU3" s="296"/>
      <c r="AV3" s="296"/>
      <c r="AW3" s="296"/>
      <c r="AX3" s="296">
        <v>0.11</v>
      </c>
      <c r="AY3" s="296">
        <v>6.4000000000000001E-2</v>
      </c>
      <c r="AZ3" s="296"/>
      <c r="BA3" s="294"/>
      <c r="BB3" s="297"/>
      <c r="BC3" s="296" t="s">
        <v>1643</v>
      </c>
      <c r="BD3" s="296"/>
      <c r="BE3" s="298"/>
      <c r="BF3" s="297"/>
      <c r="BG3" s="299"/>
      <c r="BH3" s="299"/>
      <c r="BI3" s="294"/>
      <c r="BJ3" s="296"/>
      <c r="BK3" s="296"/>
      <c r="BL3" s="296"/>
      <c r="BM3" s="296"/>
      <c r="BN3" s="296"/>
      <c r="BO3" s="296"/>
      <c r="BP3" s="296"/>
      <c r="BQ3" s="296"/>
      <c r="BR3" s="296"/>
      <c r="BS3" s="296"/>
      <c r="BT3" s="296"/>
      <c r="BU3" s="296"/>
      <c r="BV3" s="296"/>
      <c r="BW3" s="296"/>
      <c r="BX3" s="296"/>
      <c r="BY3" s="296"/>
      <c r="BZ3" s="296"/>
      <c r="CA3" s="296"/>
      <c r="CB3" s="296"/>
      <c r="CC3" s="296"/>
      <c r="CD3" s="296"/>
      <c r="CE3" s="296"/>
      <c r="CF3" s="296"/>
      <c r="CG3" s="296"/>
    </row>
    <row r="4" spans="1:85" ht="15.75">
      <c r="A4" s="300" t="s">
        <v>1638</v>
      </c>
      <c r="B4" s="290" t="s">
        <v>1639</v>
      </c>
      <c r="C4" s="290" t="s">
        <v>1644</v>
      </c>
      <c r="D4" s="301">
        <v>0.47638888888888892</v>
      </c>
      <c r="E4" s="302" t="s">
        <v>1641</v>
      </c>
      <c r="F4" s="303"/>
      <c r="G4" s="304">
        <v>34</v>
      </c>
      <c r="H4" s="304">
        <v>24</v>
      </c>
      <c r="I4" s="300"/>
      <c r="J4" s="300"/>
      <c r="K4" s="300" t="s">
        <v>1645</v>
      </c>
      <c r="L4" s="300" t="s">
        <v>133</v>
      </c>
      <c r="M4" s="300">
        <v>60</v>
      </c>
      <c r="N4" s="300"/>
      <c r="O4" s="305" t="s">
        <v>135</v>
      </c>
      <c r="P4" s="305"/>
      <c r="Q4" s="304"/>
      <c r="R4" s="306"/>
      <c r="S4" s="304"/>
      <c r="T4" s="306"/>
      <c r="U4" s="306"/>
      <c r="V4" s="306"/>
      <c r="W4" s="306"/>
      <c r="X4" s="306"/>
      <c r="Y4" s="306">
        <v>8.3000000000000007</v>
      </c>
      <c r="Z4" s="306">
        <v>0.8</v>
      </c>
      <c r="AA4" s="307">
        <v>3.1</v>
      </c>
      <c r="AB4" s="308">
        <v>8</v>
      </c>
      <c r="AC4" s="304">
        <v>8.3000000000000007</v>
      </c>
      <c r="AD4" s="307" t="s">
        <v>1921</v>
      </c>
      <c r="AE4" s="308"/>
      <c r="AF4" s="307"/>
      <c r="AG4" s="307" t="s">
        <v>1647</v>
      </c>
      <c r="AH4" s="306"/>
      <c r="AI4" s="306"/>
      <c r="AJ4" s="306"/>
      <c r="AK4" s="306"/>
      <c r="AL4" s="308"/>
      <c r="AM4" s="306"/>
      <c r="AN4" s="306"/>
      <c r="AO4" s="306"/>
      <c r="AP4" s="306"/>
      <c r="AQ4" s="306"/>
      <c r="AR4" s="306"/>
      <c r="AS4" s="308"/>
      <c r="AT4" s="306"/>
      <c r="AU4" s="306"/>
      <c r="AV4" s="306"/>
      <c r="AW4" s="306"/>
      <c r="AX4" s="306">
        <v>8.5999999999999993E-2</v>
      </c>
      <c r="AY4" s="306">
        <v>5.8000000000000003E-2</v>
      </c>
      <c r="AZ4" s="306"/>
      <c r="BA4" s="304"/>
      <c r="BB4" s="307"/>
      <c r="BC4" s="306" t="s">
        <v>1648</v>
      </c>
      <c r="BD4" s="306"/>
      <c r="BE4" s="308"/>
      <c r="BF4" s="307"/>
      <c r="BG4" s="309"/>
      <c r="BH4" s="309"/>
      <c r="BI4" s="304"/>
      <c r="BJ4" s="306"/>
      <c r="BK4" s="306"/>
      <c r="BL4" s="306"/>
      <c r="BM4" s="306"/>
      <c r="BN4" s="306"/>
      <c r="BO4" s="306"/>
      <c r="BP4" s="306"/>
      <c r="BQ4" s="306"/>
      <c r="BR4" s="306"/>
      <c r="BS4" s="306"/>
      <c r="BT4" s="306"/>
      <c r="BU4" s="306"/>
      <c r="BV4" s="306"/>
      <c r="BW4" s="306"/>
      <c r="BX4" s="306"/>
      <c r="BY4" s="306"/>
      <c r="BZ4" s="306"/>
      <c r="CA4" s="306"/>
      <c r="CB4" s="306"/>
      <c r="CC4" s="306"/>
      <c r="CD4" s="306"/>
      <c r="CE4" s="306"/>
      <c r="CF4" s="306"/>
      <c r="CG4" s="306"/>
    </row>
    <row r="5" spans="1:85" ht="15.75">
      <c r="A5" s="300" t="s">
        <v>1638</v>
      </c>
      <c r="B5" s="290" t="s">
        <v>1639</v>
      </c>
      <c r="C5" s="290" t="s">
        <v>1649</v>
      </c>
      <c r="D5" s="301">
        <v>0.5395833333333333</v>
      </c>
      <c r="E5" s="302" t="s">
        <v>1641</v>
      </c>
      <c r="F5" s="303"/>
      <c r="G5" s="304">
        <v>30</v>
      </c>
      <c r="H5" s="304">
        <v>24.2</v>
      </c>
      <c r="I5" s="300"/>
      <c r="J5" s="300"/>
      <c r="K5" s="300" t="s">
        <v>1219</v>
      </c>
      <c r="L5" s="300" t="s">
        <v>133</v>
      </c>
      <c r="M5" s="300">
        <v>70</v>
      </c>
      <c r="N5" s="300"/>
      <c r="O5" s="305" t="s">
        <v>135</v>
      </c>
      <c r="P5" s="305"/>
      <c r="Q5" s="304"/>
      <c r="R5" s="306"/>
      <c r="S5" s="304"/>
      <c r="T5" s="306"/>
      <c r="U5" s="306"/>
      <c r="V5" s="306"/>
      <c r="W5" s="306"/>
      <c r="X5" s="306"/>
      <c r="Y5" s="306">
        <v>8.1</v>
      </c>
      <c r="Z5" s="306">
        <v>0.4</v>
      </c>
      <c r="AA5" s="307">
        <v>2.6</v>
      </c>
      <c r="AB5" s="308">
        <v>4</v>
      </c>
      <c r="AC5" s="304">
        <v>9.3000000000000007</v>
      </c>
      <c r="AD5" s="307" t="s">
        <v>1650</v>
      </c>
      <c r="AE5" s="308"/>
      <c r="AF5" s="307"/>
      <c r="AG5" s="307" t="s">
        <v>1647</v>
      </c>
      <c r="AH5" s="306"/>
      <c r="AI5" s="306"/>
      <c r="AJ5" s="306"/>
      <c r="AK5" s="306"/>
      <c r="AL5" s="308"/>
      <c r="AM5" s="306"/>
      <c r="AN5" s="306"/>
      <c r="AO5" s="306"/>
      <c r="AP5" s="306"/>
      <c r="AQ5" s="306"/>
      <c r="AR5" s="306"/>
      <c r="AS5" s="308"/>
      <c r="AT5" s="306"/>
      <c r="AU5" s="306"/>
      <c r="AV5" s="306"/>
      <c r="AW5" s="306"/>
      <c r="AX5" s="306">
        <v>5.8999999999999997E-2</v>
      </c>
      <c r="AY5" s="306">
        <v>4.8000000000000001E-2</v>
      </c>
      <c r="AZ5" s="306"/>
      <c r="BA5" s="304"/>
      <c r="BB5" s="307"/>
      <c r="BC5" s="306" t="s">
        <v>1648</v>
      </c>
      <c r="BD5" s="306"/>
      <c r="BE5" s="308"/>
      <c r="BF5" s="307"/>
      <c r="BG5" s="309"/>
      <c r="BH5" s="309"/>
      <c r="BI5" s="304"/>
      <c r="BJ5" s="306"/>
      <c r="BK5" s="306"/>
      <c r="BL5" s="306"/>
      <c r="BM5" s="306"/>
      <c r="BN5" s="306"/>
      <c r="BO5" s="306"/>
      <c r="BP5" s="306"/>
      <c r="BQ5" s="306"/>
      <c r="BR5" s="306"/>
      <c r="BS5" s="306"/>
      <c r="BT5" s="306"/>
      <c r="BU5" s="306"/>
      <c r="BV5" s="306"/>
      <c r="BW5" s="306"/>
      <c r="BX5" s="306"/>
      <c r="BY5" s="306"/>
      <c r="BZ5" s="306"/>
      <c r="CA5" s="306"/>
      <c r="CB5" s="306"/>
      <c r="CC5" s="306"/>
      <c r="CD5" s="306"/>
      <c r="CE5" s="306"/>
      <c r="CF5" s="306"/>
      <c r="CG5" s="306"/>
    </row>
    <row r="6" spans="1:85" ht="15.75">
      <c r="A6" s="300" t="s">
        <v>1638</v>
      </c>
      <c r="B6" s="290" t="s">
        <v>1639</v>
      </c>
      <c r="C6" s="290" t="s">
        <v>1651</v>
      </c>
      <c r="D6" s="301">
        <v>0.47013888888888888</v>
      </c>
      <c r="E6" s="302" t="s">
        <v>1641</v>
      </c>
      <c r="F6" s="303"/>
      <c r="G6" s="304">
        <v>12.3</v>
      </c>
      <c r="H6" s="304">
        <v>12.6</v>
      </c>
      <c r="I6" s="300"/>
      <c r="J6" s="300"/>
      <c r="K6" s="300" t="s">
        <v>1219</v>
      </c>
      <c r="L6" s="300" t="s">
        <v>133</v>
      </c>
      <c r="M6" s="300">
        <v>55</v>
      </c>
      <c r="N6" s="300"/>
      <c r="O6" s="305" t="s">
        <v>135</v>
      </c>
      <c r="P6" s="305"/>
      <c r="Q6" s="304"/>
      <c r="R6" s="306"/>
      <c r="S6" s="304"/>
      <c r="T6" s="306"/>
      <c r="U6" s="306"/>
      <c r="V6" s="306"/>
      <c r="W6" s="306"/>
      <c r="X6" s="306"/>
      <c r="Y6" s="306">
        <v>8.1999999999999993</v>
      </c>
      <c r="Z6" s="306">
        <v>0.6</v>
      </c>
      <c r="AA6" s="307">
        <v>1.7</v>
      </c>
      <c r="AB6" s="308">
        <v>3</v>
      </c>
      <c r="AC6" s="304">
        <v>12.1</v>
      </c>
      <c r="AD6" s="307" t="s">
        <v>1652</v>
      </c>
      <c r="AE6" s="308"/>
      <c r="AF6" s="307"/>
      <c r="AG6" s="307" t="s">
        <v>1642</v>
      </c>
      <c r="AH6" s="306"/>
      <c r="AI6" s="306"/>
      <c r="AJ6" s="306"/>
      <c r="AK6" s="306"/>
      <c r="AL6" s="308"/>
      <c r="AM6" s="306"/>
      <c r="AN6" s="306"/>
      <c r="AO6" s="306"/>
      <c r="AP6" s="306"/>
      <c r="AQ6" s="306"/>
      <c r="AR6" s="306"/>
      <c r="AS6" s="308"/>
      <c r="AT6" s="306"/>
      <c r="AU6" s="306"/>
      <c r="AV6" s="306"/>
      <c r="AW6" s="306"/>
      <c r="AX6" s="306">
        <v>5.3999999999999999E-2</v>
      </c>
      <c r="AY6" s="306">
        <v>4.1000000000000002E-2</v>
      </c>
      <c r="AZ6" s="306"/>
      <c r="BA6" s="304"/>
      <c r="BB6" s="307"/>
      <c r="BC6" s="306" t="s">
        <v>1648</v>
      </c>
      <c r="BD6" s="306"/>
      <c r="BE6" s="308"/>
      <c r="BF6" s="307"/>
      <c r="BG6" s="309"/>
      <c r="BH6" s="309"/>
      <c r="BI6" s="304"/>
      <c r="BJ6" s="306"/>
      <c r="BK6" s="306"/>
      <c r="BL6" s="306"/>
      <c r="BM6" s="306"/>
      <c r="BN6" s="306"/>
      <c r="BO6" s="306"/>
      <c r="BP6" s="306"/>
      <c r="BQ6" s="306"/>
      <c r="BR6" s="306"/>
      <c r="BS6" s="306"/>
      <c r="BT6" s="306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6"/>
      <c r="CF6" s="306"/>
      <c r="CG6" s="306"/>
    </row>
    <row r="7" spans="1:85" ht="15.75">
      <c r="A7" s="300" t="s">
        <v>1638</v>
      </c>
      <c r="B7" s="290" t="s">
        <v>1639</v>
      </c>
      <c r="C7" s="290" t="s">
        <v>1653</v>
      </c>
      <c r="D7" s="301">
        <v>0.44861111111111113</v>
      </c>
      <c r="E7" s="302" t="s">
        <v>1641</v>
      </c>
      <c r="F7" s="303"/>
      <c r="G7" s="304">
        <v>8</v>
      </c>
      <c r="H7" s="304">
        <v>11</v>
      </c>
      <c r="I7" s="300"/>
      <c r="J7" s="300"/>
      <c r="K7" s="300" t="s">
        <v>1219</v>
      </c>
      <c r="L7" s="300" t="s">
        <v>133</v>
      </c>
      <c r="M7" s="300">
        <v>100</v>
      </c>
      <c r="N7" s="300"/>
      <c r="O7" s="305" t="s">
        <v>135</v>
      </c>
      <c r="P7" s="305"/>
      <c r="Q7" s="304"/>
      <c r="R7" s="306"/>
      <c r="S7" s="304"/>
      <c r="T7" s="306"/>
      <c r="U7" s="306"/>
      <c r="V7" s="306"/>
      <c r="W7" s="306"/>
      <c r="X7" s="306"/>
      <c r="Y7" s="306">
        <v>8</v>
      </c>
      <c r="Z7" s="306">
        <v>0.4</v>
      </c>
      <c r="AA7" s="307">
        <v>1.6</v>
      </c>
      <c r="AB7" s="308">
        <v>2</v>
      </c>
      <c r="AC7" s="304">
        <v>12.5</v>
      </c>
      <c r="AD7" s="307" t="s">
        <v>1922</v>
      </c>
      <c r="AE7" s="308"/>
      <c r="AF7" s="307"/>
      <c r="AG7" s="307" t="s">
        <v>1647</v>
      </c>
      <c r="AH7" s="306"/>
      <c r="AI7" s="306"/>
      <c r="AJ7" s="306"/>
      <c r="AK7" s="306"/>
      <c r="AL7" s="308"/>
      <c r="AM7" s="306"/>
      <c r="AN7" s="306"/>
      <c r="AO7" s="306"/>
      <c r="AP7" s="306"/>
      <c r="AQ7" s="306"/>
      <c r="AR7" s="306"/>
      <c r="AS7" s="308"/>
      <c r="AT7" s="306"/>
      <c r="AU7" s="306"/>
      <c r="AV7" s="306"/>
      <c r="AW7" s="306"/>
      <c r="AX7" s="306">
        <v>6.7000000000000004E-2</v>
      </c>
      <c r="AY7" s="306">
        <v>5.8000000000000003E-2</v>
      </c>
      <c r="AZ7" s="306"/>
      <c r="BA7" s="304"/>
      <c r="BB7" s="307"/>
      <c r="BC7" s="306" t="s">
        <v>1643</v>
      </c>
      <c r="BD7" s="306"/>
      <c r="BE7" s="308"/>
      <c r="BF7" s="307"/>
      <c r="BG7" s="309"/>
      <c r="BH7" s="309"/>
      <c r="BI7" s="304"/>
      <c r="BJ7" s="306"/>
      <c r="BK7" s="306"/>
      <c r="BL7" s="306"/>
      <c r="BM7" s="306"/>
      <c r="BN7" s="306"/>
      <c r="BO7" s="306"/>
      <c r="BP7" s="306"/>
      <c r="BQ7" s="306"/>
      <c r="BR7" s="306"/>
      <c r="BS7" s="306"/>
      <c r="BT7" s="306"/>
      <c r="BU7" s="306"/>
      <c r="BV7" s="306"/>
      <c r="BW7" s="306"/>
      <c r="BX7" s="306"/>
      <c r="BY7" s="306"/>
      <c r="BZ7" s="306"/>
      <c r="CA7" s="306"/>
      <c r="CB7" s="306"/>
      <c r="CC7" s="306"/>
      <c r="CD7" s="306"/>
      <c r="CE7" s="306"/>
      <c r="CF7" s="306"/>
      <c r="CG7" s="306"/>
    </row>
    <row r="8" spans="1:85" ht="15.75">
      <c r="A8" s="310" t="s">
        <v>1638</v>
      </c>
      <c r="B8" s="311" t="s">
        <v>1639</v>
      </c>
      <c r="C8" s="311" t="s">
        <v>1655</v>
      </c>
      <c r="D8" s="312">
        <v>0.54513888888888895</v>
      </c>
      <c r="E8" s="313" t="s">
        <v>1641</v>
      </c>
      <c r="F8" s="314"/>
      <c r="G8" s="315">
        <v>21</v>
      </c>
      <c r="H8" s="315">
        <v>16.5</v>
      </c>
      <c r="I8" s="310"/>
      <c r="J8" s="310"/>
      <c r="K8" s="310" t="s">
        <v>1645</v>
      </c>
      <c r="L8" s="310" t="s">
        <v>133</v>
      </c>
      <c r="M8" s="310">
        <v>41</v>
      </c>
      <c r="N8" s="310"/>
      <c r="O8" s="316" t="s">
        <v>135</v>
      </c>
      <c r="P8" s="316"/>
      <c r="Q8" s="315"/>
      <c r="R8" s="317"/>
      <c r="S8" s="315"/>
      <c r="T8" s="317"/>
      <c r="U8" s="317"/>
      <c r="V8" s="317"/>
      <c r="W8" s="317"/>
      <c r="X8" s="317"/>
      <c r="Y8" s="317">
        <v>8.1</v>
      </c>
      <c r="Z8" s="317">
        <v>0.6</v>
      </c>
      <c r="AA8" s="318">
        <v>3.1</v>
      </c>
      <c r="AB8" s="319">
        <v>13</v>
      </c>
      <c r="AC8" s="315">
        <v>9.9</v>
      </c>
      <c r="AD8" s="318" t="s">
        <v>1923</v>
      </c>
      <c r="AE8" s="319"/>
      <c r="AF8" s="318"/>
      <c r="AG8" s="318" t="s">
        <v>1647</v>
      </c>
      <c r="AH8" s="317"/>
      <c r="AI8" s="317"/>
      <c r="AJ8" s="317"/>
      <c r="AK8" s="317"/>
      <c r="AL8" s="319"/>
      <c r="AM8" s="317"/>
      <c r="AN8" s="317"/>
      <c r="AO8" s="317"/>
      <c r="AP8" s="317"/>
      <c r="AQ8" s="317"/>
      <c r="AR8" s="317"/>
      <c r="AS8" s="319"/>
      <c r="AT8" s="317"/>
      <c r="AU8" s="317"/>
      <c r="AV8" s="317"/>
      <c r="AW8" s="317"/>
      <c r="AX8" s="317">
        <v>8.4000000000000005E-2</v>
      </c>
      <c r="AY8" s="317">
        <v>6.6000000000000003E-2</v>
      </c>
      <c r="AZ8" s="317"/>
      <c r="BA8" s="315"/>
      <c r="BB8" s="318"/>
      <c r="BC8" s="317" t="s">
        <v>1643</v>
      </c>
      <c r="BD8" s="317"/>
      <c r="BE8" s="319"/>
      <c r="BF8" s="318"/>
      <c r="BG8" s="320"/>
      <c r="BH8" s="320"/>
      <c r="BI8" s="315"/>
      <c r="BJ8" s="317"/>
      <c r="BK8" s="317"/>
      <c r="BL8" s="317"/>
      <c r="BM8" s="317"/>
      <c r="BN8" s="317"/>
      <c r="BO8" s="317"/>
      <c r="BP8" s="317"/>
      <c r="BQ8" s="317"/>
      <c r="BR8" s="317"/>
      <c r="BS8" s="317"/>
      <c r="BT8" s="317"/>
      <c r="BU8" s="317"/>
      <c r="BV8" s="317"/>
      <c r="BW8" s="317"/>
      <c r="BX8" s="317"/>
      <c r="BY8" s="317"/>
      <c r="BZ8" s="317"/>
      <c r="CA8" s="317"/>
      <c r="CB8" s="317"/>
      <c r="CC8" s="317"/>
      <c r="CD8" s="317"/>
      <c r="CE8" s="317"/>
      <c r="CF8" s="317"/>
      <c r="CG8" s="317"/>
    </row>
    <row r="9" spans="1:85" ht="15.75">
      <c r="A9" s="288" t="s">
        <v>1638</v>
      </c>
      <c r="B9" s="289" t="s">
        <v>1656</v>
      </c>
      <c r="C9" s="290" t="s">
        <v>1657</v>
      </c>
      <c r="D9" s="291">
        <v>0.51874999999999993</v>
      </c>
      <c r="E9" s="292" t="s">
        <v>1641</v>
      </c>
      <c r="F9" s="293"/>
      <c r="G9" s="294">
        <v>31</v>
      </c>
      <c r="H9" s="294">
        <v>24</v>
      </c>
      <c r="I9" s="288"/>
      <c r="J9" s="288"/>
      <c r="K9" s="288" t="s">
        <v>1219</v>
      </c>
      <c r="L9" s="288" t="s">
        <v>133</v>
      </c>
      <c r="M9" s="288">
        <v>46</v>
      </c>
      <c r="N9" s="288"/>
      <c r="O9" s="295" t="s">
        <v>135</v>
      </c>
      <c r="P9" s="295"/>
      <c r="Q9" s="294"/>
      <c r="R9" s="296"/>
      <c r="S9" s="294"/>
      <c r="T9" s="296"/>
      <c r="U9" s="296"/>
      <c r="V9" s="296"/>
      <c r="W9" s="296"/>
      <c r="X9" s="296"/>
      <c r="Y9" s="296">
        <v>8.8000000000000007</v>
      </c>
      <c r="Z9" s="296">
        <v>1.2</v>
      </c>
      <c r="AA9" s="297">
        <v>4.0999999999999996</v>
      </c>
      <c r="AB9" s="298">
        <v>10</v>
      </c>
      <c r="AC9" s="294">
        <v>10.5</v>
      </c>
      <c r="AD9" s="297" t="s">
        <v>1658</v>
      </c>
      <c r="AE9" s="298"/>
      <c r="AF9" s="297"/>
      <c r="AG9" s="297" t="s">
        <v>1647</v>
      </c>
      <c r="AH9" s="296"/>
      <c r="AI9" s="296"/>
      <c r="AJ9" s="296"/>
      <c r="AK9" s="296"/>
      <c r="AL9" s="298"/>
      <c r="AM9" s="296"/>
      <c r="AN9" s="296"/>
      <c r="AO9" s="296"/>
      <c r="AP9" s="296"/>
      <c r="AQ9" s="296"/>
      <c r="AR9" s="296"/>
      <c r="AS9" s="298"/>
      <c r="AT9" s="296"/>
      <c r="AU9" s="296"/>
      <c r="AV9" s="296"/>
      <c r="AW9" s="296"/>
      <c r="AX9" s="296">
        <v>0.12</v>
      </c>
      <c r="AY9" s="296">
        <v>8.6999999999999994E-2</v>
      </c>
      <c r="AZ9" s="296"/>
      <c r="BA9" s="294"/>
      <c r="BB9" s="297"/>
      <c r="BC9" s="296" t="s">
        <v>1643</v>
      </c>
      <c r="BD9" s="296"/>
      <c r="BE9" s="298"/>
      <c r="BF9" s="297"/>
      <c r="BG9" s="299"/>
      <c r="BH9" s="299"/>
      <c r="BI9" s="294"/>
      <c r="BJ9" s="296"/>
      <c r="BK9" s="296"/>
      <c r="BL9" s="296"/>
      <c r="BM9" s="296"/>
      <c r="BN9" s="296"/>
      <c r="BO9" s="296"/>
      <c r="BP9" s="296"/>
      <c r="BQ9" s="296"/>
      <c r="BR9" s="296"/>
      <c r="BS9" s="296"/>
      <c r="BT9" s="296"/>
      <c r="BU9" s="296"/>
      <c r="BV9" s="296"/>
      <c r="BW9" s="296"/>
      <c r="BX9" s="296"/>
      <c r="BY9" s="296"/>
      <c r="BZ9" s="296"/>
      <c r="CA9" s="296"/>
      <c r="CB9" s="296"/>
      <c r="CC9" s="296"/>
      <c r="CD9" s="296"/>
      <c r="CE9" s="296"/>
      <c r="CF9" s="296"/>
      <c r="CG9" s="296"/>
    </row>
    <row r="10" spans="1:85" ht="15.75">
      <c r="A10" s="300" t="s">
        <v>1638</v>
      </c>
      <c r="B10" s="290" t="s">
        <v>1656</v>
      </c>
      <c r="C10" s="290" t="s">
        <v>1644</v>
      </c>
      <c r="D10" s="301">
        <v>0.49374999999999997</v>
      </c>
      <c r="E10" s="302" t="s">
        <v>1641</v>
      </c>
      <c r="F10" s="303"/>
      <c r="G10" s="304">
        <v>33</v>
      </c>
      <c r="H10" s="304">
        <v>25</v>
      </c>
      <c r="I10" s="300"/>
      <c r="J10" s="300"/>
      <c r="K10" s="300" t="s">
        <v>1645</v>
      </c>
      <c r="L10" s="300" t="s">
        <v>133</v>
      </c>
      <c r="M10" s="300">
        <v>39</v>
      </c>
      <c r="N10" s="300"/>
      <c r="O10" s="305" t="s">
        <v>135</v>
      </c>
      <c r="P10" s="305"/>
      <c r="Q10" s="304"/>
      <c r="R10" s="306"/>
      <c r="S10" s="304"/>
      <c r="T10" s="306"/>
      <c r="U10" s="306"/>
      <c r="V10" s="306"/>
      <c r="W10" s="306"/>
      <c r="X10" s="306"/>
      <c r="Y10" s="306">
        <v>8.4</v>
      </c>
      <c r="Z10" s="306">
        <v>0.9</v>
      </c>
      <c r="AA10" s="307">
        <v>3.2</v>
      </c>
      <c r="AB10" s="308">
        <v>8</v>
      </c>
      <c r="AC10" s="304">
        <v>9.1</v>
      </c>
      <c r="AD10" s="307" t="s">
        <v>1659</v>
      </c>
      <c r="AE10" s="308"/>
      <c r="AF10" s="307"/>
      <c r="AG10" s="307" t="s">
        <v>1642</v>
      </c>
      <c r="AH10" s="306"/>
      <c r="AI10" s="306"/>
      <c r="AJ10" s="306"/>
      <c r="AK10" s="306"/>
      <c r="AL10" s="308"/>
      <c r="AM10" s="306"/>
      <c r="AN10" s="306"/>
      <c r="AO10" s="306"/>
      <c r="AP10" s="306"/>
      <c r="AQ10" s="306"/>
      <c r="AR10" s="306"/>
      <c r="AS10" s="308"/>
      <c r="AT10" s="306"/>
      <c r="AU10" s="306"/>
      <c r="AV10" s="306"/>
      <c r="AW10" s="306"/>
      <c r="AX10" s="306">
        <v>7.0000000000000007E-2</v>
      </c>
      <c r="AY10" s="306">
        <v>4.1000000000000002E-2</v>
      </c>
      <c r="AZ10" s="306"/>
      <c r="BA10" s="304"/>
      <c r="BB10" s="307"/>
      <c r="BC10" s="306" t="s">
        <v>1643</v>
      </c>
      <c r="BD10" s="306"/>
      <c r="BE10" s="308"/>
      <c r="BF10" s="307"/>
      <c r="BG10" s="309"/>
      <c r="BH10" s="309"/>
      <c r="BI10" s="304"/>
      <c r="BJ10" s="306"/>
      <c r="BK10" s="306"/>
      <c r="BL10" s="306"/>
      <c r="BM10" s="306"/>
      <c r="BN10" s="306"/>
      <c r="BO10" s="306"/>
      <c r="BP10" s="306"/>
      <c r="BQ10" s="306"/>
      <c r="BR10" s="306"/>
      <c r="BS10" s="306"/>
      <c r="BT10" s="306"/>
      <c r="BU10" s="306"/>
      <c r="BV10" s="306"/>
      <c r="BW10" s="306"/>
      <c r="BX10" s="306"/>
      <c r="BY10" s="306"/>
      <c r="BZ10" s="306"/>
      <c r="CA10" s="306"/>
      <c r="CB10" s="306"/>
      <c r="CC10" s="306"/>
      <c r="CD10" s="306"/>
      <c r="CE10" s="306"/>
      <c r="CF10" s="306"/>
      <c r="CG10" s="306"/>
    </row>
    <row r="11" spans="1:85" ht="15.75">
      <c r="A11" s="300" t="s">
        <v>1638</v>
      </c>
      <c r="B11" s="290" t="s">
        <v>1656</v>
      </c>
      <c r="C11" s="290" t="s">
        <v>1649</v>
      </c>
      <c r="D11" s="301">
        <v>0.47847222222222219</v>
      </c>
      <c r="E11" s="302" t="s">
        <v>1641</v>
      </c>
      <c r="F11" s="303"/>
      <c r="G11" s="304">
        <v>29</v>
      </c>
      <c r="H11" s="304">
        <v>23</v>
      </c>
      <c r="I11" s="300"/>
      <c r="J11" s="300"/>
      <c r="K11" s="300" t="s">
        <v>1219</v>
      </c>
      <c r="L11" s="300" t="s">
        <v>133</v>
      </c>
      <c r="M11" s="300">
        <v>82</v>
      </c>
      <c r="N11" s="300"/>
      <c r="O11" s="305" t="s">
        <v>135</v>
      </c>
      <c r="P11" s="305"/>
      <c r="Q11" s="304"/>
      <c r="R11" s="306"/>
      <c r="S11" s="304"/>
      <c r="T11" s="306"/>
      <c r="U11" s="306"/>
      <c r="V11" s="306"/>
      <c r="W11" s="306"/>
      <c r="X11" s="306"/>
      <c r="Y11" s="306">
        <v>8.1</v>
      </c>
      <c r="Z11" s="306">
        <v>0.8</v>
      </c>
      <c r="AA11" s="307">
        <v>3.5</v>
      </c>
      <c r="AB11" s="308">
        <v>5</v>
      </c>
      <c r="AC11" s="304">
        <v>9.6999999999999993</v>
      </c>
      <c r="AD11" s="307" t="s">
        <v>1660</v>
      </c>
      <c r="AE11" s="308"/>
      <c r="AF11" s="307"/>
      <c r="AG11" s="307" t="s">
        <v>1642</v>
      </c>
      <c r="AH11" s="306"/>
      <c r="AI11" s="306"/>
      <c r="AJ11" s="306"/>
      <c r="AK11" s="306"/>
      <c r="AL11" s="308"/>
      <c r="AM11" s="306"/>
      <c r="AN11" s="306"/>
      <c r="AO11" s="306"/>
      <c r="AP11" s="306"/>
      <c r="AQ11" s="306"/>
      <c r="AR11" s="306"/>
      <c r="AS11" s="308"/>
      <c r="AT11" s="306"/>
      <c r="AU11" s="306"/>
      <c r="AV11" s="306"/>
      <c r="AW11" s="306"/>
      <c r="AX11" s="306">
        <v>9.1999999999999998E-2</v>
      </c>
      <c r="AY11" s="306">
        <v>6.9000000000000006E-2</v>
      </c>
      <c r="AZ11" s="306"/>
      <c r="BA11" s="304"/>
      <c r="BB11" s="307"/>
      <c r="BC11" s="306" t="s">
        <v>1643</v>
      </c>
      <c r="BD11" s="306"/>
      <c r="BE11" s="308"/>
      <c r="BF11" s="307"/>
      <c r="BG11" s="309"/>
      <c r="BH11" s="309"/>
      <c r="BI11" s="304"/>
      <c r="BJ11" s="306"/>
      <c r="BK11" s="306"/>
      <c r="BL11" s="306"/>
      <c r="BM11" s="306"/>
      <c r="BN11" s="306"/>
      <c r="BO11" s="306"/>
      <c r="BP11" s="306"/>
      <c r="BQ11" s="306"/>
      <c r="BR11" s="306"/>
      <c r="BS11" s="306"/>
      <c r="BT11" s="306"/>
      <c r="BU11" s="306"/>
      <c r="BV11" s="306"/>
      <c r="BW11" s="306"/>
      <c r="BX11" s="306"/>
      <c r="BY11" s="306"/>
      <c r="BZ11" s="306"/>
      <c r="CA11" s="306"/>
      <c r="CB11" s="306"/>
      <c r="CC11" s="306"/>
      <c r="CD11" s="306"/>
      <c r="CE11" s="306"/>
      <c r="CF11" s="306"/>
      <c r="CG11" s="306"/>
    </row>
    <row r="12" spans="1:85" ht="15.75">
      <c r="A12" s="300" t="s">
        <v>1638</v>
      </c>
      <c r="B12" s="290" t="s">
        <v>1656</v>
      </c>
      <c r="C12" s="290" t="s">
        <v>1651</v>
      </c>
      <c r="D12" s="301">
        <v>0.48055555555555557</v>
      </c>
      <c r="E12" s="302" t="s">
        <v>1641</v>
      </c>
      <c r="F12" s="303"/>
      <c r="G12" s="304">
        <v>17.8</v>
      </c>
      <c r="H12" s="304">
        <v>14.6</v>
      </c>
      <c r="I12" s="300"/>
      <c r="J12" s="300"/>
      <c r="K12" s="300" t="s">
        <v>1219</v>
      </c>
      <c r="L12" s="300" t="s">
        <v>133</v>
      </c>
      <c r="M12" s="300">
        <v>100</v>
      </c>
      <c r="N12" s="300"/>
      <c r="O12" s="305" t="s">
        <v>135</v>
      </c>
      <c r="P12" s="305"/>
      <c r="Q12" s="304"/>
      <c r="R12" s="306"/>
      <c r="S12" s="304"/>
      <c r="T12" s="306"/>
      <c r="U12" s="306"/>
      <c r="V12" s="306"/>
      <c r="W12" s="306"/>
      <c r="X12" s="306"/>
      <c r="Y12" s="306">
        <v>8.6</v>
      </c>
      <c r="Z12" s="306">
        <v>0.6</v>
      </c>
      <c r="AA12" s="307">
        <v>1.6</v>
      </c>
      <c r="AB12" s="308">
        <v>1</v>
      </c>
      <c r="AC12" s="304">
        <v>13.1</v>
      </c>
      <c r="AD12" s="307" t="s">
        <v>1661</v>
      </c>
      <c r="AE12" s="308"/>
      <c r="AF12" s="307"/>
      <c r="AG12" s="307" t="s">
        <v>1647</v>
      </c>
      <c r="AH12" s="306"/>
      <c r="AI12" s="306"/>
      <c r="AJ12" s="306"/>
      <c r="AK12" s="306"/>
      <c r="AL12" s="308"/>
      <c r="AM12" s="306"/>
      <c r="AN12" s="306"/>
      <c r="AO12" s="306"/>
      <c r="AP12" s="306"/>
      <c r="AQ12" s="306"/>
      <c r="AR12" s="306"/>
      <c r="AS12" s="308"/>
      <c r="AT12" s="306"/>
      <c r="AU12" s="306"/>
      <c r="AV12" s="306"/>
      <c r="AW12" s="306"/>
      <c r="AX12" s="306">
        <v>6.4000000000000001E-2</v>
      </c>
      <c r="AY12" s="306">
        <v>4.7E-2</v>
      </c>
      <c r="AZ12" s="306"/>
      <c r="BA12" s="304"/>
      <c r="BB12" s="307"/>
      <c r="BC12" s="306" t="s">
        <v>1643</v>
      </c>
      <c r="BD12" s="306"/>
      <c r="BE12" s="308"/>
      <c r="BF12" s="307"/>
      <c r="BG12" s="309"/>
      <c r="BH12" s="309"/>
      <c r="BI12" s="304"/>
      <c r="BJ12" s="306"/>
      <c r="BK12" s="306"/>
      <c r="BL12" s="306"/>
      <c r="BM12" s="306"/>
      <c r="BN12" s="306"/>
      <c r="BO12" s="306"/>
      <c r="BP12" s="306"/>
      <c r="BQ12" s="306"/>
      <c r="BR12" s="306"/>
      <c r="BS12" s="306"/>
      <c r="BT12" s="306"/>
      <c r="BU12" s="306"/>
      <c r="BV12" s="306"/>
      <c r="BW12" s="306"/>
      <c r="BX12" s="306"/>
      <c r="BY12" s="306"/>
      <c r="BZ12" s="306"/>
      <c r="CA12" s="306"/>
      <c r="CB12" s="306"/>
      <c r="CC12" s="306"/>
      <c r="CD12" s="306"/>
      <c r="CE12" s="306"/>
      <c r="CF12" s="306"/>
      <c r="CG12" s="306"/>
    </row>
    <row r="13" spans="1:85" ht="15.75">
      <c r="A13" s="300" t="s">
        <v>1638</v>
      </c>
      <c r="B13" s="290" t="s">
        <v>1656</v>
      </c>
      <c r="C13" s="290" t="s">
        <v>1653</v>
      </c>
      <c r="D13" s="301">
        <v>0.4597222222222222</v>
      </c>
      <c r="E13" s="302" t="s">
        <v>1641</v>
      </c>
      <c r="F13" s="303"/>
      <c r="G13" s="304">
        <v>9</v>
      </c>
      <c r="H13" s="304">
        <v>5</v>
      </c>
      <c r="I13" s="300"/>
      <c r="J13" s="300"/>
      <c r="K13" s="300" t="s">
        <v>1219</v>
      </c>
      <c r="L13" s="300" t="s">
        <v>133</v>
      </c>
      <c r="M13" s="300">
        <v>100</v>
      </c>
      <c r="N13" s="300"/>
      <c r="O13" s="305" t="s">
        <v>135</v>
      </c>
      <c r="P13" s="305"/>
      <c r="Q13" s="304"/>
      <c r="R13" s="306"/>
      <c r="S13" s="304"/>
      <c r="T13" s="306"/>
      <c r="U13" s="306"/>
      <c r="V13" s="306"/>
      <c r="W13" s="306"/>
      <c r="X13" s="306"/>
      <c r="Y13" s="306">
        <v>8.3000000000000007</v>
      </c>
      <c r="Z13" s="306">
        <v>0.3</v>
      </c>
      <c r="AA13" s="307">
        <v>1.8</v>
      </c>
      <c r="AB13" s="308">
        <v>1</v>
      </c>
      <c r="AC13" s="304">
        <v>11.3</v>
      </c>
      <c r="AD13" s="307" t="s">
        <v>1652</v>
      </c>
      <c r="AE13" s="308"/>
      <c r="AF13" s="307"/>
      <c r="AG13" s="307" t="s">
        <v>1642</v>
      </c>
      <c r="AH13" s="306"/>
      <c r="AI13" s="306"/>
      <c r="AJ13" s="306"/>
      <c r="AK13" s="306"/>
      <c r="AL13" s="308"/>
      <c r="AM13" s="306"/>
      <c r="AN13" s="306"/>
      <c r="AO13" s="306"/>
      <c r="AP13" s="306"/>
      <c r="AQ13" s="306"/>
      <c r="AR13" s="306"/>
      <c r="AS13" s="308"/>
      <c r="AT13" s="306"/>
      <c r="AU13" s="306"/>
      <c r="AV13" s="306"/>
      <c r="AW13" s="306"/>
      <c r="AX13" s="306">
        <v>7.3999999999999996E-2</v>
      </c>
      <c r="AY13" s="306">
        <v>6.5000000000000002E-2</v>
      </c>
      <c r="AZ13" s="306"/>
      <c r="BA13" s="304"/>
      <c r="BB13" s="307"/>
      <c r="BC13" s="306" t="s">
        <v>1648</v>
      </c>
      <c r="BD13" s="306"/>
      <c r="BE13" s="308"/>
      <c r="BF13" s="307"/>
      <c r="BG13" s="309"/>
      <c r="BH13" s="309"/>
      <c r="BI13" s="304"/>
      <c r="BJ13" s="306"/>
      <c r="BK13" s="306"/>
      <c r="BL13" s="306"/>
      <c r="BM13" s="306"/>
      <c r="BN13" s="306"/>
      <c r="BO13" s="306"/>
      <c r="BP13" s="306"/>
      <c r="BQ13" s="306"/>
      <c r="BR13" s="306"/>
      <c r="BS13" s="306"/>
      <c r="BT13" s="306"/>
      <c r="BU13" s="306"/>
      <c r="BV13" s="306"/>
      <c r="BW13" s="306"/>
      <c r="BX13" s="306"/>
      <c r="BY13" s="306"/>
      <c r="BZ13" s="306"/>
      <c r="CA13" s="306"/>
      <c r="CB13" s="306"/>
      <c r="CC13" s="306"/>
      <c r="CD13" s="306"/>
      <c r="CE13" s="306"/>
      <c r="CF13" s="306"/>
      <c r="CG13" s="306"/>
    </row>
    <row r="14" spans="1:85" ht="15.75">
      <c r="A14" s="310" t="s">
        <v>1638</v>
      </c>
      <c r="B14" s="311" t="s">
        <v>1656</v>
      </c>
      <c r="C14" s="311" t="s">
        <v>1655</v>
      </c>
      <c r="D14" s="312">
        <v>0.55972222222222223</v>
      </c>
      <c r="E14" s="313" t="s">
        <v>1641</v>
      </c>
      <c r="F14" s="314"/>
      <c r="G14" s="315">
        <v>19</v>
      </c>
      <c r="H14" s="315">
        <v>17.5</v>
      </c>
      <c r="I14" s="310"/>
      <c r="J14" s="310"/>
      <c r="K14" s="310" t="s">
        <v>1645</v>
      </c>
      <c r="L14" s="310" t="s">
        <v>133</v>
      </c>
      <c r="M14" s="310">
        <v>31</v>
      </c>
      <c r="N14" s="310"/>
      <c r="O14" s="316" t="s">
        <v>135</v>
      </c>
      <c r="P14" s="316"/>
      <c r="Q14" s="315"/>
      <c r="R14" s="317"/>
      <c r="S14" s="315"/>
      <c r="T14" s="317"/>
      <c r="U14" s="317"/>
      <c r="V14" s="317"/>
      <c r="W14" s="317"/>
      <c r="X14" s="317"/>
      <c r="Y14" s="317">
        <v>8.1999999999999993</v>
      </c>
      <c r="Z14" s="317">
        <v>0.5</v>
      </c>
      <c r="AA14" s="318">
        <v>3.7</v>
      </c>
      <c r="AB14" s="319">
        <v>20</v>
      </c>
      <c r="AC14" s="315">
        <v>10.4</v>
      </c>
      <c r="AD14" s="318" t="s">
        <v>1662</v>
      </c>
      <c r="AE14" s="319"/>
      <c r="AF14" s="318"/>
      <c r="AG14" s="318" t="s">
        <v>1647</v>
      </c>
      <c r="AH14" s="317"/>
      <c r="AI14" s="317"/>
      <c r="AJ14" s="317"/>
      <c r="AK14" s="317"/>
      <c r="AL14" s="319"/>
      <c r="AM14" s="317"/>
      <c r="AN14" s="317"/>
      <c r="AO14" s="317"/>
      <c r="AP14" s="317"/>
      <c r="AQ14" s="317"/>
      <c r="AR14" s="317"/>
      <c r="AS14" s="319"/>
      <c r="AT14" s="317"/>
      <c r="AU14" s="317"/>
      <c r="AV14" s="317"/>
      <c r="AW14" s="317"/>
      <c r="AX14" s="317">
        <v>0.11</v>
      </c>
      <c r="AY14" s="317">
        <v>6.0999999999999999E-2</v>
      </c>
      <c r="AZ14" s="317"/>
      <c r="BA14" s="315"/>
      <c r="BB14" s="318"/>
      <c r="BC14" s="317" t="s">
        <v>1648</v>
      </c>
      <c r="BD14" s="317"/>
      <c r="BE14" s="319"/>
      <c r="BF14" s="318"/>
      <c r="BG14" s="320"/>
      <c r="BH14" s="320"/>
      <c r="BI14" s="315"/>
      <c r="BJ14" s="317"/>
      <c r="BK14" s="317"/>
      <c r="BL14" s="317"/>
      <c r="BM14" s="317"/>
      <c r="BN14" s="317"/>
      <c r="BO14" s="317"/>
      <c r="BP14" s="317"/>
      <c r="BQ14" s="317"/>
      <c r="BR14" s="317"/>
      <c r="BS14" s="317"/>
      <c r="BT14" s="317"/>
      <c r="BU14" s="317"/>
      <c r="BV14" s="317"/>
      <c r="BW14" s="317"/>
      <c r="BX14" s="317"/>
      <c r="BY14" s="317"/>
      <c r="BZ14" s="317"/>
      <c r="CA14" s="317"/>
      <c r="CB14" s="317"/>
      <c r="CC14" s="317"/>
      <c r="CD14" s="317"/>
      <c r="CE14" s="317"/>
      <c r="CF14" s="317"/>
      <c r="CG14" s="317"/>
    </row>
    <row r="15" spans="1:85" ht="15.75">
      <c r="A15" s="288" t="s">
        <v>1638</v>
      </c>
      <c r="B15" s="289" t="s">
        <v>1663</v>
      </c>
      <c r="C15" s="290" t="s">
        <v>1657</v>
      </c>
      <c r="D15" s="291">
        <v>0.53472222222222221</v>
      </c>
      <c r="E15" s="292" t="s">
        <v>1641</v>
      </c>
      <c r="F15" s="293"/>
      <c r="G15" s="294">
        <v>29</v>
      </c>
      <c r="H15" s="294">
        <v>24</v>
      </c>
      <c r="I15" s="288"/>
      <c r="J15" s="288"/>
      <c r="K15" s="288" t="s">
        <v>1219</v>
      </c>
      <c r="L15" s="288" t="s">
        <v>133</v>
      </c>
      <c r="M15" s="288">
        <v>48</v>
      </c>
      <c r="N15" s="288"/>
      <c r="O15" s="295" t="s">
        <v>135</v>
      </c>
      <c r="P15" s="295"/>
      <c r="Q15" s="294"/>
      <c r="R15" s="296"/>
      <c r="S15" s="294"/>
      <c r="T15" s="296"/>
      <c r="U15" s="296"/>
      <c r="V15" s="296"/>
      <c r="W15" s="296"/>
      <c r="X15" s="296"/>
      <c r="Y15" s="296">
        <v>9.1</v>
      </c>
      <c r="Z15" s="296">
        <v>1.2</v>
      </c>
      <c r="AA15" s="297">
        <v>3.4</v>
      </c>
      <c r="AB15" s="298">
        <v>12</v>
      </c>
      <c r="AC15" s="294">
        <v>12.3</v>
      </c>
      <c r="AD15" s="297" t="s">
        <v>1924</v>
      </c>
      <c r="AE15" s="298"/>
      <c r="AF15" s="297"/>
      <c r="AG15" s="297" t="s">
        <v>1647</v>
      </c>
      <c r="AH15" s="296"/>
      <c r="AI15" s="296"/>
      <c r="AJ15" s="296"/>
      <c r="AK15" s="296"/>
      <c r="AL15" s="298"/>
      <c r="AM15" s="296"/>
      <c r="AN15" s="296"/>
      <c r="AO15" s="296"/>
      <c r="AP15" s="296"/>
      <c r="AQ15" s="296"/>
      <c r="AR15" s="296"/>
      <c r="AS15" s="298"/>
      <c r="AT15" s="296"/>
      <c r="AU15" s="296"/>
      <c r="AV15" s="296"/>
      <c r="AW15" s="296"/>
      <c r="AX15" s="296">
        <v>9.7000000000000003E-2</v>
      </c>
      <c r="AY15" s="296">
        <v>6.2E-2</v>
      </c>
      <c r="AZ15" s="296"/>
      <c r="BA15" s="294"/>
      <c r="BB15" s="297"/>
      <c r="BC15" s="296" t="s">
        <v>1648</v>
      </c>
      <c r="BD15" s="296"/>
      <c r="BE15" s="298"/>
      <c r="BF15" s="297"/>
      <c r="BG15" s="299"/>
      <c r="BH15" s="299"/>
      <c r="BI15" s="294"/>
      <c r="BJ15" s="296"/>
      <c r="BK15" s="296"/>
      <c r="BL15" s="296"/>
      <c r="BM15" s="296"/>
      <c r="BN15" s="296"/>
      <c r="BO15" s="296"/>
      <c r="BP15" s="296"/>
      <c r="BQ15" s="296"/>
      <c r="BR15" s="296"/>
      <c r="BS15" s="296"/>
      <c r="BT15" s="296"/>
      <c r="BU15" s="296"/>
      <c r="BV15" s="296"/>
      <c r="BW15" s="296"/>
      <c r="BX15" s="296"/>
      <c r="BY15" s="296"/>
      <c r="BZ15" s="296"/>
      <c r="CA15" s="296"/>
      <c r="CB15" s="296"/>
      <c r="CC15" s="296"/>
      <c r="CD15" s="296"/>
      <c r="CE15" s="296"/>
      <c r="CF15" s="296"/>
      <c r="CG15" s="296"/>
    </row>
    <row r="16" spans="1:85" ht="15.75">
      <c r="A16" s="300" t="s">
        <v>1638</v>
      </c>
      <c r="B16" s="290" t="s">
        <v>1663</v>
      </c>
      <c r="C16" s="290" t="s">
        <v>1644</v>
      </c>
      <c r="D16" s="301">
        <v>0.51527777777777783</v>
      </c>
      <c r="E16" s="302" t="s">
        <v>1641</v>
      </c>
      <c r="F16" s="303"/>
      <c r="G16" s="304">
        <v>34</v>
      </c>
      <c r="H16" s="304">
        <v>28</v>
      </c>
      <c r="I16" s="300"/>
      <c r="J16" s="300"/>
      <c r="K16" s="300" t="s">
        <v>1645</v>
      </c>
      <c r="L16" s="300" t="s">
        <v>133</v>
      </c>
      <c r="M16" s="300">
        <v>64</v>
      </c>
      <c r="N16" s="300"/>
      <c r="O16" s="305" t="s">
        <v>135</v>
      </c>
      <c r="P16" s="305"/>
      <c r="Q16" s="304"/>
      <c r="R16" s="306"/>
      <c r="S16" s="304"/>
      <c r="T16" s="306"/>
      <c r="U16" s="306"/>
      <c r="V16" s="306"/>
      <c r="W16" s="306"/>
      <c r="X16" s="306"/>
      <c r="Y16" s="306">
        <v>8.6</v>
      </c>
      <c r="Z16" s="306">
        <v>0.9</v>
      </c>
      <c r="AA16" s="307">
        <v>3.1</v>
      </c>
      <c r="AB16" s="308">
        <v>7</v>
      </c>
      <c r="AC16" s="304">
        <v>9.6</v>
      </c>
      <c r="AD16" s="307" t="s">
        <v>1664</v>
      </c>
      <c r="AE16" s="308"/>
      <c r="AF16" s="307"/>
      <c r="AG16" s="307" t="s">
        <v>1647</v>
      </c>
      <c r="AH16" s="306"/>
      <c r="AI16" s="306"/>
      <c r="AJ16" s="306"/>
      <c r="AK16" s="306"/>
      <c r="AL16" s="308"/>
      <c r="AM16" s="306"/>
      <c r="AN16" s="306"/>
      <c r="AO16" s="306"/>
      <c r="AP16" s="306"/>
      <c r="AQ16" s="306"/>
      <c r="AR16" s="306"/>
      <c r="AS16" s="308"/>
      <c r="AT16" s="306"/>
      <c r="AU16" s="306"/>
      <c r="AV16" s="306"/>
      <c r="AW16" s="306"/>
      <c r="AX16" s="306">
        <v>6.0999999999999999E-2</v>
      </c>
      <c r="AY16" s="306">
        <v>3.3000000000000002E-2</v>
      </c>
      <c r="AZ16" s="306"/>
      <c r="BA16" s="304"/>
      <c r="BB16" s="307"/>
      <c r="BC16" s="306" t="s">
        <v>1648</v>
      </c>
      <c r="BD16" s="306"/>
      <c r="BE16" s="308"/>
      <c r="BF16" s="307"/>
      <c r="BG16" s="309"/>
      <c r="BH16" s="309"/>
      <c r="BI16" s="304"/>
      <c r="BJ16" s="306"/>
      <c r="BK16" s="306"/>
      <c r="BL16" s="306"/>
      <c r="BM16" s="306"/>
      <c r="BN16" s="306"/>
      <c r="BO16" s="306"/>
      <c r="BP16" s="306"/>
      <c r="BQ16" s="306"/>
      <c r="BR16" s="306"/>
      <c r="BS16" s="306"/>
      <c r="BT16" s="306"/>
      <c r="BU16" s="306"/>
      <c r="BV16" s="306"/>
      <c r="BW16" s="306"/>
      <c r="BX16" s="306"/>
      <c r="BY16" s="306"/>
      <c r="BZ16" s="306"/>
      <c r="CA16" s="306"/>
      <c r="CB16" s="306"/>
      <c r="CC16" s="306"/>
      <c r="CD16" s="306"/>
      <c r="CE16" s="306"/>
      <c r="CF16" s="306"/>
      <c r="CG16" s="306"/>
    </row>
    <row r="17" spans="1:85" ht="15.75">
      <c r="A17" s="300" t="s">
        <v>1638</v>
      </c>
      <c r="B17" s="290" t="s">
        <v>1663</v>
      </c>
      <c r="C17" s="290" t="s">
        <v>1665</v>
      </c>
      <c r="D17" s="301">
        <v>0.46458333333333335</v>
      </c>
      <c r="E17" s="302" t="s">
        <v>1641</v>
      </c>
      <c r="F17" s="303"/>
      <c r="G17" s="304">
        <v>29</v>
      </c>
      <c r="H17" s="304">
        <v>22</v>
      </c>
      <c r="I17" s="300"/>
      <c r="J17" s="300"/>
      <c r="K17" s="300" t="s">
        <v>1219</v>
      </c>
      <c r="L17" s="300" t="s">
        <v>133</v>
      </c>
      <c r="M17" s="300">
        <v>86</v>
      </c>
      <c r="N17" s="300"/>
      <c r="O17" s="305" t="s">
        <v>135</v>
      </c>
      <c r="P17" s="305" t="s">
        <v>1666</v>
      </c>
      <c r="Q17" s="304" t="s">
        <v>1667</v>
      </c>
      <c r="R17" s="306" t="s">
        <v>1668</v>
      </c>
      <c r="S17" s="304" t="s">
        <v>1669</v>
      </c>
      <c r="T17" s="306" t="s">
        <v>1670</v>
      </c>
      <c r="U17" s="306" t="s">
        <v>1671</v>
      </c>
      <c r="V17" s="306" t="s">
        <v>1666</v>
      </c>
      <c r="W17" s="306"/>
      <c r="X17" s="306"/>
      <c r="Y17" s="306">
        <v>8.4</v>
      </c>
      <c r="Z17" s="306">
        <v>0.6</v>
      </c>
      <c r="AA17" s="307">
        <v>2.7</v>
      </c>
      <c r="AB17" s="308">
        <v>3</v>
      </c>
      <c r="AC17" s="304">
        <v>10</v>
      </c>
      <c r="AD17" s="307" t="s">
        <v>1923</v>
      </c>
      <c r="AE17" s="308"/>
      <c r="AF17" s="307"/>
      <c r="AG17" s="307" t="s">
        <v>1642</v>
      </c>
      <c r="AH17" s="306" t="s">
        <v>1672</v>
      </c>
      <c r="AI17" s="306">
        <v>1.4999999999999999E-2</v>
      </c>
      <c r="AJ17" s="306">
        <v>0.02</v>
      </c>
      <c r="AK17" s="306" t="s">
        <v>1672</v>
      </c>
      <c r="AL17" s="308"/>
      <c r="AM17" s="306" t="s">
        <v>1673</v>
      </c>
      <c r="AN17" s="306" t="s">
        <v>1670</v>
      </c>
      <c r="AO17" s="306" t="s">
        <v>1674</v>
      </c>
      <c r="AP17" s="306"/>
      <c r="AQ17" s="306"/>
      <c r="AR17" s="306"/>
      <c r="AS17" s="308"/>
      <c r="AT17" s="306"/>
      <c r="AU17" s="306" t="s">
        <v>1675</v>
      </c>
      <c r="AV17" s="306">
        <v>2.2999999999999998</v>
      </c>
      <c r="AW17" s="306" t="s">
        <v>1670</v>
      </c>
      <c r="AX17" s="306">
        <v>0.06</v>
      </c>
      <c r="AY17" s="306">
        <v>4.3999999999999997E-2</v>
      </c>
      <c r="AZ17" s="306"/>
      <c r="BA17" s="304"/>
      <c r="BB17" s="307"/>
      <c r="BC17" s="306" t="s">
        <v>1643</v>
      </c>
      <c r="BD17" s="306"/>
      <c r="BE17" s="308"/>
      <c r="BF17" s="307"/>
      <c r="BG17" s="309"/>
      <c r="BH17" s="309"/>
      <c r="BI17" s="304"/>
      <c r="BJ17" s="306"/>
      <c r="BK17" s="306"/>
      <c r="BL17" s="306" t="s">
        <v>1676</v>
      </c>
      <c r="BM17" s="306" t="s">
        <v>1669</v>
      </c>
      <c r="BN17" s="306" t="s">
        <v>1677</v>
      </c>
      <c r="BO17" s="306"/>
      <c r="BP17" s="306" t="s">
        <v>1677</v>
      </c>
      <c r="BQ17" s="306" t="s">
        <v>1677</v>
      </c>
      <c r="BR17" s="306" t="s">
        <v>1678</v>
      </c>
      <c r="BS17" s="306" t="s">
        <v>1678</v>
      </c>
      <c r="BT17" s="306" t="s">
        <v>1677</v>
      </c>
      <c r="BU17" s="306" t="s">
        <v>1678</v>
      </c>
      <c r="BV17" s="306" t="s">
        <v>1677</v>
      </c>
      <c r="BW17" s="306" t="s">
        <v>1678</v>
      </c>
      <c r="BX17" s="306" t="s">
        <v>1678</v>
      </c>
      <c r="BY17" s="306" t="s">
        <v>1679</v>
      </c>
      <c r="BZ17" s="306" t="s">
        <v>1680</v>
      </c>
      <c r="CA17" s="306" t="s">
        <v>1681</v>
      </c>
      <c r="CB17" s="306" t="s">
        <v>1682</v>
      </c>
      <c r="CC17" s="306"/>
      <c r="CD17" s="306"/>
      <c r="CE17" s="306"/>
      <c r="CF17" s="306"/>
      <c r="CG17" s="306" t="s">
        <v>1683</v>
      </c>
    </row>
    <row r="18" spans="1:85" ht="15.75">
      <c r="A18" s="300" t="s">
        <v>1638</v>
      </c>
      <c r="B18" s="290" t="s">
        <v>1663</v>
      </c>
      <c r="C18" s="290" t="s">
        <v>1651</v>
      </c>
      <c r="D18" s="301">
        <v>0.50138888888888888</v>
      </c>
      <c r="E18" s="302" t="s">
        <v>1641</v>
      </c>
      <c r="F18" s="303"/>
      <c r="G18" s="304">
        <v>13.1</v>
      </c>
      <c r="H18" s="304">
        <v>11.9</v>
      </c>
      <c r="I18" s="300"/>
      <c r="J18" s="300"/>
      <c r="K18" s="300" t="s">
        <v>1219</v>
      </c>
      <c r="L18" s="300" t="s">
        <v>133</v>
      </c>
      <c r="M18" s="300">
        <v>100</v>
      </c>
      <c r="N18" s="300"/>
      <c r="O18" s="305" t="s">
        <v>135</v>
      </c>
      <c r="P18" s="305"/>
      <c r="Q18" s="304"/>
      <c r="R18" s="306"/>
      <c r="S18" s="304"/>
      <c r="T18" s="306"/>
      <c r="U18" s="306"/>
      <c r="V18" s="306"/>
      <c r="W18" s="306"/>
      <c r="X18" s="306"/>
      <c r="Y18" s="306">
        <v>9.3000000000000007</v>
      </c>
      <c r="Z18" s="306">
        <v>1.1000000000000001</v>
      </c>
      <c r="AA18" s="307">
        <v>2</v>
      </c>
      <c r="AB18" s="308">
        <v>5</v>
      </c>
      <c r="AC18" s="304">
        <v>17.8</v>
      </c>
      <c r="AD18" s="307" t="s">
        <v>1924</v>
      </c>
      <c r="AE18" s="308"/>
      <c r="AF18" s="307"/>
      <c r="AG18" s="307" t="s">
        <v>1642</v>
      </c>
      <c r="AH18" s="306"/>
      <c r="AI18" s="306"/>
      <c r="AJ18" s="306"/>
      <c r="AK18" s="306"/>
      <c r="AL18" s="308"/>
      <c r="AM18" s="306"/>
      <c r="AN18" s="306"/>
      <c r="AO18" s="306"/>
      <c r="AP18" s="306"/>
      <c r="AQ18" s="306"/>
      <c r="AR18" s="306"/>
      <c r="AS18" s="308"/>
      <c r="AT18" s="306"/>
      <c r="AU18" s="306"/>
      <c r="AV18" s="306"/>
      <c r="AW18" s="306"/>
      <c r="AX18" s="306">
        <v>8.5999999999999993E-2</v>
      </c>
      <c r="AY18" s="306">
        <v>4.8000000000000001E-2</v>
      </c>
      <c r="AZ18" s="306"/>
      <c r="BA18" s="304"/>
      <c r="BB18" s="307"/>
      <c r="BC18" s="306" t="s">
        <v>1643</v>
      </c>
      <c r="BD18" s="306"/>
      <c r="BE18" s="308"/>
      <c r="BF18" s="307"/>
      <c r="BG18" s="309"/>
      <c r="BH18" s="309"/>
      <c r="BI18" s="304"/>
      <c r="BJ18" s="306"/>
      <c r="BK18" s="306"/>
      <c r="BL18" s="306"/>
      <c r="BM18" s="306"/>
      <c r="BN18" s="306"/>
      <c r="BO18" s="306"/>
      <c r="BP18" s="306"/>
      <c r="BQ18" s="306"/>
      <c r="BR18" s="306"/>
      <c r="BS18" s="306"/>
      <c r="BT18" s="306"/>
      <c r="BU18" s="306"/>
      <c r="BV18" s="306"/>
      <c r="BW18" s="306"/>
      <c r="BX18" s="306"/>
      <c r="BY18" s="306"/>
      <c r="BZ18" s="306"/>
      <c r="CA18" s="306"/>
      <c r="CB18" s="306"/>
      <c r="CC18" s="306"/>
      <c r="CD18" s="306"/>
      <c r="CE18" s="306"/>
      <c r="CF18" s="306"/>
      <c r="CG18" s="306"/>
    </row>
    <row r="19" spans="1:85" ht="15.75">
      <c r="A19" s="300" t="s">
        <v>1638</v>
      </c>
      <c r="B19" s="290" t="s">
        <v>1663</v>
      </c>
      <c r="C19" s="290" t="s">
        <v>1653</v>
      </c>
      <c r="D19" s="301">
        <v>0.55625000000000002</v>
      </c>
      <c r="E19" s="302" t="s">
        <v>1641</v>
      </c>
      <c r="F19" s="303"/>
      <c r="G19" s="304">
        <v>11</v>
      </c>
      <c r="H19" s="304">
        <v>8</v>
      </c>
      <c r="I19" s="300"/>
      <c r="J19" s="300"/>
      <c r="K19" s="300" t="s">
        <v>1219</v>
      </c>
      <c r="L19" s="300" t="s">
        <v>133</v>
      </c>
      <c r="M19" s="300">
        <v>100</v>
      </c>
      <c r="N19" s="300"/>
      <c r="O19" s="305" t="s">
        <v>135</v>
      </c>
      <c r="P19" s="305"/>
      <c r="Q19" s="304"/>
      <c r="R19" s="306"/>
      <c r="S19" s="304"/>
      <c r="T19" s="306"/>
      <c r="U19" s="306"/>
      <c r="V19" s="306"/>
      <c r="W19" s="306"/>
      <c r="X19" s="306"/>
      <c r="Y19" s="306">
        <v>9.1</v>
      </c>
      <c r="Z19" s="306">
        <v>0.5</v>
      </c>
      <c r="AA19" s="307">
        <v>2.2000000000000002</v>
      </c>
      <c r="AB19" s="308">
        <v>1</v>
      </c>
      <c r="AC19" s="304">
        <v>17.600000000000001</v>
      </c>
      <c r="AD19" s="307" t="s">
        <v>1684</v>
      </c>
      <c r="AE19" s="308"/>
      <c r="AF19" s="307"/>
      <c r="AG19" s="307" t="s">
        <v>1647</v>
      </c>
      <c r="AH19" s="306"/>
      <c r="AI19" s="306"/>
      <c r="AJ19" s="306"/>
      <c r="AK19" s="306"/>
      <c r="AL19" s="308"/>
      <c r="AM19" s="306"/>
      <c r="AN19" s="306"/>
      <c r="AO19" s="306"/>
      <c r="AP19" s="306"/>
      <c r="AQ19" s="306"/>
      <c r="AR19" s="306"/>
      <c r="AS19" s="308"/>
      <c r="AT19" s="306"/>
      <c r="AU19" s="306"/>
      <c r="AV19" s="306"/>
      <c r="AW19" s="306"/>
      <c r="AX19" s="306">
        <v>0.09</v>
      </c>
      <c r="AY19" s="306">
        <v>7.8E-2</v>
      </c>
      <c r="AZ19" s="306"/>
      <c r="BA19" s="304"/>
      <c r="BB19" s="307"/>
      <c r="BC19" s="306" t="s">
        <v>1643</v>
      </c>
      <c r="BD19" s="306"/>
      <c r="BE19" s="308"/>
      <c r="BF19" s="307"/>
      <c r="BG19" s="309"/>
      <c r="BH19" s="309"/>
      <c r="BI19" s="304"/>
      <c r="BJ19" s="306"/>
      <c r="BK19" s="306"/>
      <c r="BL19" s="306"/>
      <c r="BM19" s="306"/>
      <c r="BN19" s="306"/>
      <c r="BO19" s="306"/>
      <c r="BP19" s="306"/>
      <c r="BQ19" s="306"/>
      <c r="BR19" s="306"/>
      <c r="BS19" s="306"/>
      <c r="BT19" s="306"/>
      <c r="BU19" s="306"/>
      <c r="BV19" s="306"/>
      <c r="BW19" s="306"/>
      <c r="BX19" s="306"/>
      <c r="BY19" s="306"/>
      <c r="BZ19" s="306"/>
      <c r="CA19" s="306"/>
      <c r="CB19" s="306"/>
      <c r="CC19" s="306"/>
      <c r="CD19" s="306"/>
      <c r="CE19" s="306"/>
      <c r="CF19" s="306"/>
      <c r="CG19" s="306"/>
    </row>
    <row r="20" spans="1:85" ht="15.75">
      <c r="A20" s="310" t="s">
        <v>1638</v>
      </c>
      <c r="B20" s="311" t="s">
        <v>1663</v>
      </c>
      <c r="C20" s="311" t="s">
        <v>1685</v>
      </c>
      <c r="D20" s="312">
        <v>0.5756944444444444</v>
      </c>
      <c r="E20" s="313" t="s">
        <v>1641</v>
      </c>
      <c r="F20" s="314"/>
      <c r="G20" s="315">
        <v>19</v>
      </c>
      <c r="H20" s="315">
        <v>16.5</v>
      </c>
      <c r="I20" s="310"/>
      <c r="J20" s="310"/>
      <c r="K20" s="310" t="s">
        <v>1219</v>
      </c>
      <c r="L20" s="310" t="s">
        <v>133</v>
      </c>
      <c r="M20" s="310">
        <v>75</v>
      </c>
      <c r="N20" s="310"/>
      <c r="O20" s="316" t="s">
        <v>135</v>
      </c>
      <c r="P20" s="316" t="s">
        <v>1666</v>
      </c>
      <c r="Q20" s="315" t="s">
        <v>1667</v>
      </c>
      <c r="R20" s="317" t="s">
        <v>1668</v>
      </c>
      <c r="S20" s="315" t="s">
        <v>1669</v>
      </c>
      <c r="T20" s="317" t="s">
        <v>1668</v>
      </c>
      <c r="U20" s="317" t="s">
        <v>1671</v>
      </c>
      <c r="V20" s="317" t="s">
        <v>1666</v>
      </c>
      <c r="W20" s="317"/>
      <c r="X20" s="317"/>
      <c r="Y20" s="317">
        <v>8.1999999999999993</v>
      </c>
      <c r="Z20" s="317">
        <v>0.4</v>
      </c>
      <c r="AA20" s="318">
        <v>2</v>
      </c>
      <c r="AB20" s="319">
        <v>3</v>
      </c>
      <c r="AC20" s="315">
        <v>10.4</v>
      </c>
      <c r="AD20" s="318" t="s">
        <v>1925</v>
      </c>
      <c r="AE20" s="319"/>
      <c r="AF20" s="318"/>
      <c r="AG20" s="318" t="s">
        <v>1642</v>
      </c>
      <c r="AH20" s="317" t="s">
        <v>1672</v>
      </c>
      <c r="AI20" s="317">
        <v>7.0000000000000001E-3</v>
      </c>
      <c r="AJ20" s="317">
        <v>0.06</v>
      </c>
      <c r="AK20" s="317" t="s">
        <v>1672</v>
      </c>
      <c r="AL20" s="319"/>
      <c r="AM20" s="317" t="s">
        <v>1686</v>
      </c>
      <c r="AN20" s="317" t="s">
        <v>1670</v>
      </c>
      <c r="AO20" s="317" t="s">
        <v>1674</v>
      </c>
      <c r="AP20" s="317"/>
      <c r="AQ20" s="317"/>
      <c r="AR20" s="317"/>
      <c r="AS20" s="319"/>
      <c r="AT20" s="317"/>
      <c r="AU20" s="317" t="s">
        <v>1675</v>
      </c>
      <c r="AV20" s="317">
        <v>5.4</v>
      </c>
      <c r="AW20" s="317" t="s">
        <v>1670</v>
      </c>
      <c r="AX20" s="317">
        <v>0.11</v>
      </c>
      <c r="AY20" s="317">
        <v>8.6999999999999994E-2</v>
      </c>
      <c r="AZ20" s="317"/>
      <c r="BA20" s="315"/>
      <c r="BB20" s="318"/>
      <c r="BC20" s="317" t="s">
        <v>1643</v>
      </c>
      <c r="BD20" s="317"/>
      <c r="BE20" s="319"/>
      <c r="BF20" s="318"/>
      <c r="BG20" s="320"/>
      <c r="BH20" s="320"/>
      <c r="BI20" s="315"/>
      <c r="BJ20" s="317"/>
      <c r="BK20" s="317"/>
      <c r="BL20" s="317" t="s">
        <v>1681</v>
      </c>
      <c r="BM20" s="317" t="s">
        <v>1669</v>
      </c>
      <c r="BN20" s="317" t="s">
        <v>1678</v>
      </c>
      <c r="BO20" s="317"/>
      <c r="BP20" s="317" t="s">
        <v>1678</v>
      </c>
      <c r="BQ20" s="317" t="s">
        <v>1678</v>
      </c>
      <c r="BR20" s="317" t="s">
        <v>1677</v>
      </c>
      <c r="BS20" s="317" t="s">
        <v>1677</v>
      </c>
      <c r="BT20" s="317" t="s">
        <v>1678</v>
      </c>
      <c r="BU20" s="317" t="s">
        <v>1678</v>
      </c>
      <c r="BV20" s="317" t="s">
        <v>1677</v>
      </c>
      <c r="BW20" s="317" t="s">
        <v>1678</v>
      </c>
      <c r="BX20" s="317" t="s">
        <v>1678</v>
      </c>
      <c r="BY20" s="317" t="s">
        <v>1679</v>
      </c>
      <c r="BZ20" s="317" t="s">
        <v>1667</v>
      </c>
      <c r="CA20" s="317" t="s">
        <v>1681</v>
      </c>
      <c r="CB20" s="317" t="s">
        <v>1682</v>
      </c>
      <c r="CC20" s="317"/>
      <c r="CD20" s="317"/>
      <c r="CE20" s="317"/>
      <c r="CF20" s="317"/>
      <c r="CG20" s="317" t="s">
        <v>1683</v>
      </c>
    </row>
    <row r="21" spans="1:85" ht="15.75">
      <c r="A21" s="288" t="s">
        <v>1638</v>
      </c>
      <c r="B21" s="289" t="s">
        <v>1687</v>
      </c>
      <c r="C21" s="290" t="s">
        <v>1640</v>
      </c>
      <c r="D21" s="291">
        <v>0.47569444444444442</v>
      </c>
      <c r="E21" s="292" t="s">
        <v>1641</v>
      </c>
      <c r="F21" s="293"/>
      <c r="G21" s="294">
        <v>31</v>
      </c>
      <c r="H21" s="294">
        <v>24</v>
      </c>
      <c r="I21" s="288"/>
      <c r="J21" s="288"/>
      <c r="K21" s="288" t="s">
        <v>1645</v>
      </c>
      <c r="L21" s="288" t="s">
        <v>133</v>
      </c>
      <c r="M21" s="288">
        <v>48</v>
      </c>
      <c r="N21" s="288"/>
      <c r="O21" s="295" t="s">
        <v>135</v>
      </c>
      <c r="P21" s="295"/>
      <c r="Q21" s="294"/>
      <c r="R21" s="296"/>
      <c r="S21" s="294"/>
      <c r="T21" s="296"/>
      <c r="U21" s="296"/>
      <c r="V21" s="296"/>
      <c r="W21" s="296"/>
      <c r="X21" s="296"/>
      <c r="Y21" s="296">
        <v>8.3000000000000007</v>
      </c>
      <c r="Z21" s="296">
        <v>8.6</v>
      </c>
      <c r="AA21" s="297">
        <v>15</v>
      </c>
      <c r="AB21" s="298">
        <v>17</v>
      </c>
      <c r="AC21" s="294">
        <v>10.199999999999999</v>
      </c>
      <c r="AD21" s="297" t="s">
        <v>1659</v>
      </c>
      <c r="AE21" s="298"/>
      <c r="AF21" s="297"/>
      <c r="AG21" s="297">
        <v>0.7</v>
      </c>
      <c r="AH21" s="296"/>
      <c r="AI21" s="296"/>
      <c r="AJ21" s="296"/>
      <c r="AK21" s="296"/>
      <c r="AL21" s="298"/>
      <c r="AM21" s="296"/>
      <c r="AN21" s="296"/>
      <c r="AO21" s="296"/>
      <c r="AP21" s="296"/>
      <c r="AQ21" s="296"/>
      <c r="AR21" s="296"/>
      <c r="AS21" s="298"/>
      <c r="AT21" s="296"/>
      <c r="AU21" s="296"/>
      <c r="AV21" s="296"/>
      <c r="AW21" s="296"/>
      <c r="AX21" s="296">
        <v>1.5</v>
      </c>
      <c r="AY21" s="296">
        <v>1.3</v>
      </c>
      <c r="AZ21" s="296"/>
      <c r="BA21" s="294"/>
      <c r="BB21" s="297"/>
      <c r="BC21" s="296">
        <v>0.05</v>
      </c>
      <c r="BD21" s="296"/>
      <c r="BE21" s="298"/>
      <c r="BF21" s="297"/>
      <c r="BG21" s="299"/>
      <c r="BH21" s="299"/>
      <c r="BI21" s="294"/>
      <c r="BJ21" s="296"/>
      <c r="BK21" s="296"/>
      <c r="BL21" s="296"/>
      <c r="BM21" s="296"/>
      <c r="BN21" s="296"/>
      <c r="BO21" s="296"/>
      <c r="BP21" s="296"/>
      <c r="BQ21" s="296"/>
      <c r="BR21" s="296"/>
      <c r="BS21" s="296"/>
      <c r="BT21" s="296"/>
      <c r="BU21" s="296"/>
      <c r="BV21" s="296"/>
      <c r="BW21" s="296"/>
      <c r="BX21" s="296"/>
      <c r="BY21" s="296"/>
      <c r="BZ21" s="296"/>
      <c r="CA21" s="296"/>
      <c r="CB21" s="296"/>
      <c r="CC21" s="296"/>
      <c r="CD21" s="296"/>
      <c r="CE21" s="296"/>
      <c r="CF21" s="296"/>
      <c r="CG21" s="296"/>
    </row>
    <row r="22" spans="1:85" ht="15.75">
      <c r="A22" s="300" t="s">
        <v>1638</v>
      </c>
      <c r="B22" s="290" t="s">
        <v>1687</v>
      </c>
      <c r="C22" s="290" t="s">
        <v>1688</v>
      </c>
      <c r="D22" s="301">
        <v>0.43541666666666662</v>
      </c>
      <c r="E22" s="302" t="s">
        <v>1641</v>
      </c>
      <c r="F22" s="303"/>
      <c r="G22" s="304">
        <v>33</v>
      </c>
      <c r="H22" s="304">
        <v>27.5</v>
      </c>
      <c r="I22" s="300"/>
      <c r="J22" s="300"/>
      <c r="K22" s="300" t="s">
        <v>1645</v>
      </c>
      <c r="L22" s="300" t="s">
        <v>133</v>
      </c>
      <c r="M22" s="300">
        <v>68</v>
      </c>
      <c r="N22" s="300"/>
      <c r="O22" s="305" t="s">
        <v>135</v>
      </c>
      <c r="P22" s="305"/>
      <c r="Q22" s="304"/>
      <c r="R22" s="306"/>
      <c r="S22" s="304"/>
      <c r="T22" s="306"/>
      <c r="U22" s="306"/>
      <c r="V22" s="306"/>
      <c r="W22" s="306"/>
      <c r="X22" s="306"/>
      <c r="Y22" s="306">
        <v>8.4</v>
      </c>
      <c r="Z22" s="306">
        <v>2.1</v>
      </c>
      <c r="AA22" s="307">
        <v>7.6</v>
      </c>
      <c r="AB22" s="308">
        <v>5</v>
      </c>
      <c r="AC22" s="304">
        <v>8.8000000000000007</v>
      </c>
      <c r="AD22" s="307" t="s">
        <v>1689</v>
      </c>
      <c r="AE22" s="308"/>
      <c r="AF22" s="307"/>
      <c r="AG22" s="307" t="s">
        <v>1647</v>
      </c>
      <c r="AH22" s="306"/>
      <c r="AI22" s="306"/>
      <c r="AJ22" s="306"/>
      <c r="AK22" s="306"/>
      <c r="AL22" s="308"/>
      <c r="AM22" s="306"/>
      <c r="AN22" s="306"/>
      <c r="AO22" s="306"/>
      <c r="AP22" s="306"/>
      <c r="AQ22" s="306"/>
      <c r="AR22" s="306"/>
      <c r="AS22" s="308"/>
      <c r="AT22" s="306"/>
      <c r="AU22" s="306"/>
      <c r="AV22" s="306"/>
      <c r="AW22" s="306"/>
      <c r="AX22" s="306">
        <v>1</v>
      </c>
      <c r="AY22" s="306">
        <v>1</v>
      </c>
      <c r="AZ22" s="306"/>
      <c r="BA22" s="304"/>
      <c r="BB22" s="307"/>
      <c r="BC22" s="306">
        <v>0.04</v>
      </c>
      <c r="BD22" s="306"/>
      <c r="BE22" s="308"/>
      <c r="BF22" s="307"/>
      <c r="BG22" s="309"/>
      <c r="BH22" s="309"/>
      <c r="BI22" s="304"/>
      <c r="BJ22" s="306"/>
      <c r="BK22" s="306"/>
      <c r="BL22" s="306"/>
      <c r="BM22" s="306"/>
      <c r="BN22" s="306"/>
      <c r="BO22" s="306"/>
      <c r="BP22" s="306"/>
      <c r="BQ22" s="306"/>
      <c r="BR22" s="306"/>
      <c r="BS22" s="306"/>
      <c r="BT22" s="306"/>
      <c r="BU22" s="306"/>
      <c r="BV22" s="306"/>
      <c r="BW22" s="306"/>
      <c r="BX22" s="306"/>
      <c r="BY22" s="306"/>
      <c r="BZ22" s="306"/>
      <c r="CA22" s="306"/>
      <c r="CB22" s="306"/>
      <c r="CC22" s="306"/>
      <c r="CD22" s="306"/>
      <c r="CE22" s="306"/>
      <c r="CF22" s="306"/>
      <c r="CG22" s="306"/>
    </row>
    <row r="23" spans="1:85" ht="15.75">
      <c r="A23" s="300" t="s">
        <v>1638</v>
      </c>
      <c r="B23" s="290" t="s">
        <v>1687</v>
      </c>
      <c r="C23" s="290" t="s">
        <v>1649</v>
      </c>
      <c r="D23" s="301">
        <v>0.4381944444444445</v>
      </c>
      <c r="E23" s="302" t="s">
        <v>1641</v>
      </c>
      <c r="F23" s="303"/>
      <c r="G23" s="304">
        <v>30</v>
      </c>
      <c r="H23" s="304">
        <v>23</v>
      </c>
      <c r="I23" s="300"/>
      <c r="J23" s="300"/>
      <c r="K23" s="300" t="s">
        <v>1645</v>
      </c>
      <c r="L23" s="300" t="s">
        <v>133</v>
      </c>
      <c r="M23" s="300">
        <v>56</v>
      </c>
      <c r="N23" s="300"/>
      <c r="O23" s="305" t="s">
        <v>135</v>
      </c>
      <c r="P23" s="305"/>
      <c r="Q23" s="304"/>
      <c r="R23" s="306"/>
      <c r="S23" s="304"/>
      <c r="T23" s="306"/>
      <c r="U23" s="306"/>
      <c r="V23" s="306"/>
      <c r="W23" s="306"/>
      <c r="X23" s="306"/>
      <c r="Y23" s="306">
        <v>8</v>
      </c>
      <c r="Z23" s="306">
        <v>2.4</v>
      </c>
      <c r="AA23" s="307">
        <v>6.6</v>
      </c>
      <c r="AB23" s="308">
        <v>6</v>
      </c>
      <c r="AC23" s="304">
        <v>8.4</v>
      </c>
      <c r="AD23" s="307" t="s">
        <v>1646</v>
      </c>
      <c r="AE23" s="308"/>
      <c r="AF23" s="307"/>
      <c r="AG23" s="307" t="s">
        <v>1647</v>
      </c>
      <c r="AH23" s="306"/>
      <c r="AI23" s="306"/>
      <c r="AJ23" s="306"/>
      <c r="AK23" s="306"/>
      <c r="AL23" s="308"/>
      <c r="AM23" s="306"/>
      <c r="AN23" s="306"/>
      <c r="AO23" s="306"/>
      <c r="AP23" s="306"/>
      <c r="AQ23" s="306"/>
      <c r="AR23" s="306"/>
      <c r="AS23" s="308"/>
      <c r="AT23" s="306"/>
      <c r="AU23" s="306"/>
      <c r="AV23" s="306"/>
      <c r="AW23" s="306"/>
      <c r="AX23" s="306">
        <v>0.81</v>
      </c>
      <c r="AY23" s="306">
        <v>0.77</v>
      </c>
      <c r="AZ23" s="306"/>
      <c r="BA23" s="304"/>
      <c r="BB23" s="307"/>
      <c r="BC23" s="306">
        <v>0.09</v>
      </c>
      <c r="BD23" s="306"/>
      <c r="BE23" s="308"/>
      <c r="BF23" s="307"/>
      <c r="BG23" s="309"/>
      <c r="BH23" s="309"/>
      <c r="BI23" s="304"/>
      <c r="BJ23" s="306"/>
      <c r="BK23" s="306"/>
      <c r="BL23" s="306"/>
      <c r="BM23" s="306"/>
      <c r="BN23" s="306"/>
      <c r="BO23" s="306"/>
      <c r="BP23" s="306"/>
      <c r="BQ23" s="306"/>
      <c r="BR23" s="306"/>
      <c r="BS23" s="306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6"/>
    </row>
    <row r="24" spans="1:85" ht="15.75">
      <c r="A24" s="300" t="s">
        <v>1638</v>
      </c>
      <c r="B24" s="290" t="s">
        <v>1687</v>
      </c>
      <c r="C24" s="290" t="s">
        <v>1690</v>
      </c>
      <c r="D24" s="301">
        <v>0.43194444444444446</v>
      </c>
      <c r="E24" s="302" t="s">
        <v>1641</v>
      </c>
      <c r="F24" s="303"/>
      <c r="G24" s="304">
        <v>17</v>
      </c>
      <c r="H24" s="304">
        <v>13.4</v>
      </c>
      <c r="I24" s="300"/>
      <c r="J24" s="300"/>
      <c r="K24" s="300" t="s">
        <v>1219</v>
      </c>
      <c r="L24" s="300" t="s">
        <v>133</v>
      </c>
      <c r="M24" s="300">
        <v>88</v>
      </c>
      <c r="N24" s="300"/>
      <c r="O24" s="305" t="s">
        <v>135</v>
      </c>
      <c r="P24" s="305"/>
      <c r="Q24" s="304"/>
      <c r="R24" s="306"/>
      <c r="S24" s="304"/>
      <c r="T24" s="306"/>
      <c r="U24" s="306"/>
      <c r="V24" s="306"/>
      <c r="W24" s="306"/>
      <c r="X24" s="306"/>
      <c r="Y24" s="306">
        <v>7.7</v>
      </c>
      <c r="Z24" s="306">
        <v>1.8</v>
      </c>
      <c r="AA24" s="307">
        <v>3.3</v>
      </c>
      <c r="AB24" s="308">
        <v>1</v>
      </c>
      <c r="AC24" s="304">
        <v>7.9</v>
      </c>
      <c r="AD24" s="307" t="s">
        <v>1691</v>
      </c>
      <c r="AE24" s="308"/>
      <c r="AF24" s="307"/>
      <c r="AG24" s="307" t="s">
        <v>1647</v>
      </c>
      <c r="AH24" s="306"/>
      <c r="AI24" s="306"/>
      <c r="AJ24" s="306"/>
      <c r="AK24" s="306"/>
      <c r="AL24" s="308"/>
      <c r="AM24" s="306"/>
      <c r="AN24" s="306"/>
      <c r="AO24" s="306"/>
      <c r="AP24" s="306"/>
      <c r="AQ24" s="306"/>
      <c r="AR24" s="306"/>
      <c r="AS24" s="308"/>
      <c r="AT24" s="306"/>
      <c r="AU24" s="306"/>
      <c r="AV24" s="306"/>
      <c r="AW24" s="306"/>
      <c r="AX24" s="306">
        <v>0.46</v>
      </c>
      <c r="AY24" s="306">
        <v>0.43</v>
      </c>
      <c r="AZ24" s="306"/>
      <c r="BA24" s="304"/>
      <c r="BB24" s="307"/>
      <c r="BC24" s="306">
        <v>0.08</v>
      </c>
      <c r="BD24" s="306"/>
      <c r="BE24" s="308"/>
      <c r="BF24" s="307"/>
      <c r="BG24" s="309"/>
      <c r="BH24" s="309"/>
      <c r="BI24" s="304"/>
      <c r="BJ24" s="306"/>
      <c r="BK24" s="306"/>
      <c r="BL24" s="306"/>
      <c r="BM24" s="306"/>
      <c r="BN24" s="306"/>
      <c r="BO24" s="306"/>
      <c r="BP24" s="306"/>
      <c r="BQ24" s="306"/>
      <c r="BR24" s="306"/>
      <c r="BS24" s="306"/>
      <c r="BT24" s="306"/>
      <c r="BU24" s="306"/>
      <c r="BV24" s="306"/>
      <c r="BW24" s="306"/>
      <c r="BX24" s="306"/>
      <c r="BY24" s="306"/>
      <c r="BZ24" s="306"/>
      <c r="CA24" s="306"/>
      <c r="CB24" s="306"/>
      <c r="CC24" s="306"/>
      <c r="CD24" s="306"/>
      <c r="CE24" s="306"/>
      <c r="CF24" s="306"/>
      <c r="CG24" s="306"/>
    </row>
    <row r="25" spans="1:85" ht="15.75">
      <c r="A25" s="300" t="s">
        <v>1638</v>
      </c>
      <c r="B25" s="290" t="s">
        <v>1687</v>
      </c>
      <c r="C25" s="290" t="s">
        <v>1653</v>
      </c>
      <c r="D25" s="301">
        <v>0.41597222222222219</v>
      </c>
      <c r="E25" s="302" t="s">
        <v>1641</v>
      </c>
      <c r="F25" s="303"/>
      <c r="G25" s="304">
        <v>7</v>
      </c>
      <c r="H25" s="304">
        <v>10</v>
      </c>
      <c r="I25" s="300"/>
      <c r="J25" s="300"/>
      <c r="K25" s="300" t="s">
        <v>1645</v>
      </c>
      <c r="L25" s="300" t="s">
        <v>133</v>
      </c>
      <c r="M25" s="300">
        <v>86</v>
      </c>
      <c r="N25" s="300"/>
      <c r="O25" s="305" t="s">
        <v>135</v>
      </c>
      <c r="P25" s="305"/>
      <c r="Q25" s="304"/>
      <c r="R25" s="306"/>
      <c r="S25" s="304"/>
      <c r="T25" s="306"/>
      <c r="U25" s="306"/>
      <c r="V25" s="306"/>
      <c r="W25" s="306"/>
      <c r="X25" s="306"/>
      <c r="Y25" s="306">
        <v>7.5</v>
      </c>
      <c r="Z25" s="306">
        <v>2.6</v>
      </c>
      <c r="AA25" s="307">
        <v>4.5</v>
      </c>
      <c r="AB25" s="308">
        <v>8</v>
      </c>
      <c r="AC25" s="304">
        <v>7.9</v>
      </c>
      <c r="AD25" s="307" t="s">
        <v>1692</v>
      </c>
      <c r="AE25" s="308"/>
      <c r="AF25" s="307"/>
      <c r="AG25" s="307" t="s">
        <v>1647</v>
      </c>
      <c r="AH25" s="306"/>
      <c r="AI25" s="306"/>
      <c r="AJ25" s="306"/>
      <c r="AK25" s="306"/>
      <c r="AL25" s="308"/>
      <c r="AM25" s="306"/>
      <c r="AN25" s="306"/>
      <c r="AO25" s="306"/>
      <c r="AP25" s="306"/>
      <c r="AQ25" s="306"/>
      <c r="AR25" s="306"/>
      <c r="AS25" s="308"/>
      <c r="AT25" s="306"/>
      <c r="AU25" s="306"/>
      <c r="AV25" s="306"/>
      <c r="AW25" s="306"/>
      <c r="AX25" s="306">
        <v>0.63</v>
      </c>
      <c r="AY25" s="306">
        <v>0.6</v>
      </c>
      <c r="AZ25" s="306"/>
      <c r="BA25" s="304"/>
      <c r="BB25" s="307"/>
      <c r="BC25" s="306">
        <v>0.14000000000000001</v>
      </c>
      <c r="BD25" s="306"/>
      <c r="BE25" s="308"/>
      <c r="BF25" s="307"/>
      <c r="BG25" s="309"/>
      <c r="BH25" s="309"/>
      <c r="BI25" s="304"/>
      <c r="BJ25" s="306"/>
      <c r="BK25" s="306"/>
      <c r="BL25" s="306"/>
      <c r="BM25" s="306"/>
      <c r="BN25" s="306"/>
      <c r="BO25" s="306"/>
      <c r="BP25" s="306"/>
      <c r="BQ25" s="306"/>
      <c r="BR25" s="306"/>
      <c r="BS25" s="306"/>
      <c r="BT25" s="306"/>
      <c r="BU25" s="306"/>
      <c r="BV25" s="306"/>
      <c r="BW25" s="306"/>
      <c r="BX25" s="306"/>
      <c r="BY25" s="306"/>
      <c r="BZ25" s="306"/>
      <c r="CA25" s="306"/>
      <c r="CB25" s="306"/>
      <c r="CC25" s="306"/>
      <c r="CD25" s="306"/>
      <c r="CE25" s="306"/>
      <c r="CF25" s="306"/>
      <c r="CG25" s="306"/>
    </row>
    <row r="26" spans="1:85" ht="15.75">
      <c r="A26" s="310" t="s">
        <v>1638</v>
      </c>
      <c r="B26" s="311" t="s">
        <v>1687</v>
      </c>
      <c r="C26" s="311" t="s">
        <v>1655</v>
      </c>
      <c r="D26" s="312">
        <v>0.52083333333333337</v>
      </c>
      <c r="E26" s="313" t="s">
        <v>1641</v>
      </c>
      <c r="F26" s="314"/>
      <c r="G26" s="315">
        <v>20</v>
      </c>
      <c r="H26" s="315">
        <v>16.5</v>
      </c>
      <c r="I26" s="310"/>
      <c r="J26" s="310"/>
      <c r="K26" s="310" t="s">
        <v>1645</v>
      </c>
      <c r="L26" s="310" t="s">
        <v>133</v>
      </c>
      <c r="M26" s="310">
        <v>71</v>
      </c>
      <c r="N26" s="310"/>
      <c r="O26" s="316" t="s">
        <v>135</v>
      </c>
      <c r="P26" s="316"/>
      <c r="Q26" s="315"/>
      <c r="R26" s="317"/>
      <c r="S26" s="315"/>
      <c r="T26" s="317"/>
      <c r="U26" s="317"/>
      <c r="V26" s="317"/>
      <c r="W26" s="317"/>
      <c r="X26" s="317"/>
      <c r="Y26" s="317">
        <v>7.4</v>
      </c>
      <c r="Z26" s="317">
        <v>5.3</v>
      </c>
      <c r="AA26" s="318">
        <v>8.9</v>
      </c>
      <c r="AB26" s="319">
        <v>22</v>
      </c>
      <c r="AC26" s="315">
        <v>8.6</v>
      </c>
      <c r="AD26" s="318" t="s">
        <v>1926</v>
      </c>
      <c r="AE26" s="319"/>
      <c r="AF26" s="318"/>
      <c r="AG26" s="318" t="s">
        <v>1647</v>
      </c>
      <c r="AH26" s="317"/>
      <c r="AI26" s="317"/>
      <c r="AJ26" s="317"/>
      <c r="AK26" s="317"/>
      <c r="AL26" s="319"/>
      <c r="AM26" s="317"/>
      <c r="AN26" s="317"/>
      <c r="AO26" s="317"/>
      <c r="AP26" s="317"/>
      <c r="AQ26" s="317"/>
      <c r="AR26" s="317"/>
      <c r="AS26" s="319"/>
      <c r="AT26" s="317"/>
      <c r="AU26" s="317"/>
      <c r="AV26" s="317"/>
      <c r="AW26" s="317"/>
      <c r="AX26" s="317">
        <v>0.44</v>
      </c>
      <c r="AY26" s="317">
        <v>0.31</v>
      </c>
      <c r="AZ26" s="317"/>
      <c r="BA26" s="315"/>
      <c r="BB26" s="318"/>
      <c r="BC26" s="317">
        <v>0.44</v>
      </c>
      <c r="BD26" s="317"/>
      <c r="BE26" s="319"/>
      <c r="BF26" s="318"/>
      <c r="BG26" s="320"/>
      <c r="BH26" s="320"/>
      <c r="BI26" s="315"/>
      <c r="BJ26" s="317"/>
      <c r="BK26" s="317"/>
      <c r="BL26" s="317"/>
      <c r="BM26" s="317"/>
      <c r="BN26" s="317"/>
      <c r="BO26" s="317"/>
      <c r="BP26" s="317"/>
      <c r="BQ26" s="317"/>
      <c r="BR26" s="317"/>
      <c r="BS26" s="317"/>
      <c r="BT26" s="317"/>
      <c r="BU26" s="317"/>
      <c r="BV26" s="317"/>
      <c r="BW26" s="317"/>
      <c r="BX26" s="317"/>
      <c r="BY26" s="317"/>
      <c r="BZ26" s="317"/>
      <c r="CA26" s="317"/>
      <c r="CB26" s="317"/>
      <c r="CC26" s="317"/>
      <c r="CD26" s="317"/>
      <c r="CE26" s="317"/>
      <c r="CF26" s="317"/>
      <c r="CG26" s="317"/>
    </row>
    <row r="27" spans="1:85" ht="15.75">
      <c r="A27" s="288" t="s">
        <v>1638</v>
      </c>
      <c r="B27" s="289" t="s">
        <v>1693</v>
      </c>
      <c r="C27" s="290" t="s">
        <v>1657</v>
      </c>
      <c r="D27" s="291">
        <v>0.44375000000000003</v>
      </c>
      <c r="E27" s="292" t="s">
        <v>1641</v>
      </c>
      <c r="F27" s="293"/>
      <c r="G27" s="294">
        <v>29</v>
      </c>
      <c r="H27" s="294">
        <v>25</v>
      </c>
      <c r="I27" s="288"/>
      <c r="J27" s="288"/>
      <c r="K27" s="288" t="s">
        <v>1645</v>
      </c>
      <c r="L27" s="288" t="s">
        <v>133</v>
      </c>
      <c r="M27" s="288">
        <v>47</v>
      </c>
      <c r="N27" s="288"/>
      <c r="O27" s="295" t="s">
        <v>135</v>
      </c>
      <c r="P27" s="295"/>
      <c r="Q27" s="294"/>
      <c r="R27" s="296"/>
      <c r="S27" s="294"/>
      <c r="T27" s="296"/>
      <c r="U27" s="296"/>
      <c r="V27" s="296"/>
      <c r="W27" s="296"/>
      <c r="X27" s="296"/>
      <c r="Y27" s="296">
        <v>8.9</v>
      </c>
      <c r="Z27" s="296">
        <v>3.8</v>
      </c>
      <c r="AA27" s="297">
        <v>5.7</v>
      </c>
      <c r="AB27" s="298">
        <v>17</v>
      </c>
      <c r="AC27" s="294">
        <v>16.7</v>
      </c>
      <c r="AD27" s="297" t="s">
        <v>1660</v>
      </c>
      <c r="AE27" s="298"/>
      <c r="AF27" s="297"/>
      <c r="AG27" s="297" t="s">
        <v>1647</v>
      </c>
      <c r="AH27" s="296"/>
      <c r="AI27" s="296"/>
      <c r="AJ27" s="296"/>
      <c r="AK27" s="296"/>
      <c r="AL27" s="298"/>
      <c r="AM27" s="296"/>
      <c r="AN27" s="296"/>
      <c r="AO27" s="296"/>
      <c r="AP27" s="296"/>
      <c r="AQ27" s="296"/>
      <c r="AR27" s="296"/>
      <c r="AS27" s="298"/>
      <c r="AT27" s="296"/>
      <c r="AU27" s="296"/>
      <c r="AV27" s="296"/>
      <c r="AW27" s="296"/>
      <c r="AX27" s="296">
        <v>0.53</v>
      </c>
      <c r="AY27" s="296">
        <v>0.27</v>
      </c>
      <c r="AZ27" s="296"/>
      <c r="BA27" s="294"/>
      <c r="BB27" s="297"/>
      <c r="BC27" s="296" t="s">
        <v>1643</v>
      </c>
      <c r="BD27" s="296"/>
      <c r="BE27" s="298"/>
      <c r="BF27" s="297"/>
      <c r="BG27" s="299"/>
      <c r="BH27" s="299"/>
      <c r="BI27" s="294"/>
      <c r="BJ27" s="296"/>
      <c r="BK27" s="296"/>
      <c r="BL27" s="296"/>
      <c r="BM27" s="296"/>
      <c r="BN27" s="296"/>
      <c r="BO27" s="296"/>
      <c r="BP27" s="296"/>
      <c r="BQ27" s="296"/>
      <c r="BR27" s="296"/>
      <c r="BS27" s="296"/>
      <c r="BT27" s="296"/>
      <c r="BU27" s="296"/>
      <c r="BV27" s="296"/>
      <c r="BW27" s="296"/>
      <c r="BX27" s="296"/>
      <c r="BY27" s="296"/>
      <c r="BZ27" s="296"/>
      <c r="CA27" s="296"/>
      <c r="CB27" s="296"/>
      <c r="CC27" s="296"/>
      <c r="CD27" s="296"/>
      <c r="CE27" s="296"/>
      <c r="CF27" s="296"/>
      <c r="CG27" s="296"/>
    </row>
    <row r="28" spans="1:85" ht="15.75">
      <c r="A28" s="300" t="s">
        <v>1638</v>
      </c>
      <c r="B28" s="290" t="s">
        <v>1693</v>
      </c>
      <c r="C28" s="290" t="s">
        <v>1688</v>
      </c>
      <c r="D28" s="301">
        <v>0.41875000000000001</v>
      </c>
      <c r="E28" s="302" t="s">
        <v>1641</v>
      </c>
      <c r="F28" s="303"/>
      <c r="G28" s="304">
        <v>33</v>
      </c>
      <c r="H28" s="304">
        <v>25</v>
      </c>
      <c r="I28" s="300"/>
      <c r="J28" s="300"/>
      <c r="K28" s="300" t="s">
        <v>1219</v>
      </c>
      <c r="L28" s="300" t="s">
        <v>133</v>
      </c>
      <c r="M28" s="300">
        <v>78</v>
      </c>
      <c r="N28" s="300"/>
      <c r="O28" s="305" t="s">
        <v>135</v>
      </c>
      <c r="P28" s="305"/>
      <c r="Q28" s="304"/>
      <c r="R28" s="306"/>
      <c r="S28" s="304"/>
      <c r="T28" s="306"/>
      <c r="U28" s="306"/>
      <c r="V28" s="306"/>
      <c r="W28" s="306"/>
      <c r="X28" s="306"/>
      <c r="Y28" s="306">
        <v>8.1</v>
      </c>
      <c r="Z28" s="306">
        <v>1.4</v>
      </c>
      <c r="AA28" s="307">
        <v>3</v>
      </c>
      <c r="AB28" s="308">
        <v>3</v>
      </c>
      <c r="AC28" s="304">
        <v>10.8</v>
      </c>
      <c r="AD28" s="307" t="s">
        <v>1926</v>
      </c>
      <c r="AE28" s="308"/>
      <c r="AF28" s="307"/>
      <c r="AG28" s="307" t="s">
        <v>1642</v>
      </c>
      <c r="AH28" s="306"/>
      <c r="AI28" s="306"/>
      <c r="AJ28" s="306"/>
      <c r="AK28" s="306"/>
      <c r="AL28" s="308"/>
      <c r="AM28" s="306"/>
      <c r="AN28" s="306"/>
      <c r="AO28" s="306"/>
      <c r="AP28" s="306"/>
      <c r="AQ28" s="306"/>
      <c r="AR28" s="306"/>
      <c r="AS28" s="308"/>
      <c r="AT28" s="306"/>
      <c r="AU28" s="306"/>
      <c r="AV28" s="306"/>
      <c r="AW28" s="306"/>
      <c r="AX28" s="306">
        <v>0.24</v>
      </c>
      <c r="AY28" s="306">
        <v>0.21</v>
      </c>
      <c r="AZ28" s="306"/>
      <c r="BA28" s="304"/>
      <c r="BB28" s="307"/>
      <c r="BC28" s="306">
        <v>0.04</v>
      </c>
      <c r="BD28" s="306"/>
      <c r="BE28" s="308"/>
      <c r="BF28" s="307"/>
      <c r="BG28" s="309"/>
      <c r="BH28" s="309"/>
      <c r="BI28" s="304"/>
      <c r="BJ28" s="306"/>
      <c r="BK28" s="306"/>
      <c r="BL28" s="306"/>
      <c r="BM28" s="306"/>
      <c r="BN28" s="306"/>
      <c r="BO28" s="306"/>
      <c r="BP28" s="306"/>
      <c r="BQ28" s="306"/>
      <c r="BR28" s="306"/>
      <c r="BS28" s="306"/>
      <c r="BT28" s="306"/>
      <c r="BU28" s="306"/>
      <c r="BV28" s="306"/>
      <c r="BW28" s="306"/>
      <c r="BX28" s="306"/>
      <c r="BY28" s="306"/>
      <c r="BZ28" s="306"/>
      <c r="CA28" s="306"/>
      <c r="CB28" s="306"/>
      <c r="CC28" s="306"/>
      <c r="CD28" s="306"/>
      <c r="CE28" s="306"/>
      <c r="CF28" s="306"/>
      <c r="CG28" s="306"/>
    </row>
    <row r="29" spans="1:85" ht="15.75">
      <c r="A29" s="300" t="s">
        <v>1638</v>
      </c>
      <c r="B29" s="290" t="s">
        <v>1693</v>
      </c>
      <c r="C29" s="290" t="s">
        <v>1649</v>
      </c>
      <c r="D29" s="301">
        <v>0.42430555555555555</v>
      </c>
      <c r="E29" s="302" t="s">
        <v>1641</v>
      </c>
      <c r="F29" s="303"/>
      <c r="G29" s="304">
        <v>30</v>
      </c>
      <c r="H29" s="304">
        <v>24</v>
      </c>
      <c r="I29" s="300"/>
      <c r="J29" s="300"/>
      <c r="K29" s="300" t="s">
        <v>1219</v>
      </c>
      <c r="L29" s="300" t="s">
        <v>133</v>
      </c>
      <c r="M29" s="300">
        <v>92</v>
      </c>
      <c r="N29" s="300"/>
      <c r="O29" s="305" t="s">
        <v>135</v>
      </c>
      <c r="P29" s="305"/>
      <c r="Q29" s="304"/>
      <c r="R29" s="306"/>
      <c r="S29" s="304"/>
      <c r="T29" s="306"/>
      <c r="U29" s="306"/>
      <c r="V29" s="306"/>
      <c r="W29" s="306"/>
      <c r="X29" s="306"/>
      <c r="Y29" s="306">
        <v>7.8</v>
      </c>
      <c r="Z29" s="306">
        <v>0.8</v>
      </c>
      <c r="AA29" s="307">
        <v>2.2999999999999998</v>
      </c>
      <c r="AB29" s="308">
        <v>2</v>
      </c>
      <c r="AC29" s="304">
        <v>9.1999999999999993</v>
      </c>
      <c r="AD29" s="307" t="s">
        <v>1659</v>
      </c>
      <c r="AE29" s="308"/>
      <c r="AF29" s="307"/>
      <c r="AG29" s="307" t="s">
        <v>1647</v>
      </c>
      <c r="AH29" s="306"/>
      <c r="AI29" s="306"/>
      <c r="AJ29" s="306"/>
      <c r="AK29" s="306"/>
      <c r="AL29" s="308"/>
      <c r="AM29" s="306"/>
      <c r="AN29" s="306"/>
      <c r="AO29" s="306"/>
      <c r="AP29" s="306"/>
      <c r="AQ29" s="306"/>
      <c r="AR29" s="306"/>
      <c r="AS29" s="308"/>
      <c r="AT29" s="306"/>
      <c r="AU29" s="306"/>
      <c r="AV29" s="306"/>
      <c r="AW29" s="306"/>
      <c r="AX29" s="306">
        <v>0.15</v>
      </c>
      <c r="AY29" s="306">
        <v>0.14000000000000001</v>
      </c>
      <c r="AZ29" s="306"/>
      <c r="BA29" s="304"/>
      <c r="BB29" s="307"/>
      <c r="BC29" s="306" t="s">
        <v>1648</v>
      </c>
      <c r="BD29" s="306"/>
      <c r="BE29" s="308"/>
      <c r="BF29" s="307"/>
      <c r="BG29" s="309"/>
      <c r="BH29" s="309"/>
      <c r="BI29" s="304"/>
      <c r="BJ29" s="306"/>
      <c r="BK29" s="306"/>
      <c r="BL29" s="306"/>
      <c r="BM29" s="306"/>
      <c r="BN29" s="306"/>
      <c r="BO29" s="306"/>
      <c r="BP29" s="306"/>
      <c r="BQ29" s="306"/>
      <c r="BR29" s="306"/>
      <c r="BS29" s="306"/>
      <c r="BT29" s="306"/>
      <c r="BU29" s="306"/>
      <c r="BV29" s="306"/>
      <c r="BW29" s="306"/>
      <c r="BX29" s="306"/>
      <c r="BY29" s="306"/>
      <c r="BZ29" s="306"/>
      <c r="CA29" s="306"/>
      <c r="CB29" s="306"/>
      <c r="CC29" s="306"/>
      <c r="CD29" s="306"/>
      <c r="CE29" s="306"/>
      <c r="CF29" s="306"/>
      <c r="CG29" s="306"/>
    </row>
    <row r="30" spans="1:85" ht="15.75">
      <c r="A30" s="300" t="s">
        <v>1638</v>
      </c>
      <c r="B30" s="290" t="s">
        <v>1693</v>
      </c>
      <c r="C30" s="290" t="s">
        <v>1651</v>
      </c>
      <c r="D30" s="301">
        <v>0.41805555555555557</v>
      </c>
      <c r="E30" s="302" t="s">
        <v>1641</v>
      </c>
      <c r="F30" s="303"/>
      <c r="G30" s="304">
        <v>17.5</v>
      </c>
      <c r="H30" s="304">
        <v>14.5</v>
      </c>
      <c r="I30" s="300"/>
      <c r="J30" s="300"/>
      <c r="K30" s="300" t="s">
        <v>1219</v>
      </c>
      <c r="L30" s="300" t="s">
        <v>133</v>
      </c>
      <c r="M30" s="300">
        <v>100</v>
      </c>
      <c r="N30" s="300"/>
      <c r="O30" s="305" t="s">
        <v>135</v>
      </c>
      <c r="P30" s="305"/>
      <c r="Q30" s="304"/>
      <c r="R30" s="306"/>
      <c r="S30" s="304"/>
      <c r="T30" s="306"/>
      <c r="U30" s="306"/>
      <c r="V30" s="306"/>
      <c r="W30" s="306"/>
      <c r="X30" s="306"/>
      <c r="Y30" s="306">
        <v>7.7</v>
      </c>
      <c r="Z30" s="306">
        <v>0.6</v>
      </c>
      <c r="AA30" s="307">
        <v>1.2</v>
      </c>
      <c r="AB30" s="308">
        <v>1</v>
      </c>
      <c r="AC30" s="304">
        <v>10.1</v>
      </c>
      <c r="AD30" s="307" t="s">
        <v>1927</v>
      </c>
      <c r="AE30" s="308"/>
      <c r="AF30" s="307"/>
      <c r="AG30" s="307" t="s">
        <v>1647</v>
      </c>
      <c r="AH30" s="306"/>
      <c r="AI30" s="306"/>
      <c r="AJ30" s="306"/>
      <c r="AK30" s="306"/>
      <c r="AL30" s="308"/>
      <c r="AM30" s="306"/>
      <c r="AN30" s="306"/>
      <c r="AO30" s="306"/>
      <c r="AP30" s="306"/>
      <c r="AQ30" s="306"/>
      <c r="AR30" s="306"/>
      <c r="AS30" s="308"/>
      <c r="AT30" s="306"/>
      <c r="AU30" s="306"/>
      <c r="AV30" s="306"/>
      <c r="AW30" s="306"/>
      <c r="AX30" s="306">
        <v>6.0999999999999999E-2</v>
      </c>
      <c r="AY30" s="306">
        <v>5.2999999999999999E-2</v>
      </c>
      <c r="AZ30" s="306"/>
      <c r="BA30" s="304"/>
      <c r="BB30" s="307"/>
      <c r="BC30" s="306" t="s">
        <v>1643</v>
      </c>
      <c r="BD30" s="306"/>
      <c r="BE30" s="308"/>
      <c r="BF30" s="307"/>
      <c r="BG30" s="309"/>
      <c r="BH30" s="309"/>
      <c r="BI30" s="304"/>
      <c r="BJ30" s="306"/>
      <c r="BK30" s="306"/>
      <c r="BL30" s="306"/>
      <c r="BM30" s="306"/>
      <c r="BN30" s="306"/>
      <c r="BO30" s="306"/>
      <c r="BP30" s="306"/>
      <c r="BQ30" s="306"/>
      <c r="BR30" s="306"/>
      <c r="BS30" s="306"/>
      <c r="BT30" s="306"/>
      <c r="BU30" s="306"/>
      <c r="BV30" s="306"/>
      <c r="BW30" s="306"/>
      <c r="BX30" s="306"/>
      <c r="BY30" s="306"/>
      <c r="BZ30" s="306"/>
      <c r="CA30" s="306"/>
      <c r="CB30" s="306"/>
      <c r="CC30" s="306"/>
      <c r="CD30" s="306"/>
      <c r="CE30" s="306"/>
      <c r="CF30" s="306"/>
      <c r="CG30" s="306"/>
    </row>
    <row r="31" spans="1:85" ht="15.75">
      <c r="A31" s="300" t="s">
        <v>1638</v>
      </c>
      <c r="B31" s="290" t="s">
        <v>1693</v>
      </c>
      <c r="C31" s="290" t="s">
        <v>1694</v>
      </c>
      <c r="D31" s="301">
        <v>0.39999999999999997</v>
      </c>
      <c r="E31" s="302" t="s">
        <v>1641</v>
      </c>
      <c r="F31" s="303"/>
      <c r="G31" s="304">
        <v>6</v>
      </c>
      <c r="H31" s="304">
        <v>9</v>
      </c>
      <c r="I31" s="300"/>
      <c r="J31" s="300"/>
      <c r="K31" s="300" t="s">
        <v>1219</v>
      </c>
      <c r="L31" s="300" t="s">
        <v>133</v>
      </c>
      <c r="M31" s="300">
        <v>93</v>
      </c>
      <c r="N31" s="300"/>
      <c r="O31" s="305" t="s">
        <v>135</v>
      </c>
      <c r="P31" s="305"/>
      <c r="Q31" s="304"/>
      <c r="R31" s="306"/>
      <c r="S31" s="304"/>
      <c r="T31" s="306"/>
      <c r="U31" s="306"/>
      <c r="V31" s="306"/>
      <c r="W31" s="306"/>
      <c r="X31" s="306"/>
      <c r="Y31" s="306">
        <v>7.7</v>
      </c>
      <c r="Z31" s="306">
        <v>0.8</v>
      </c>
      <c r="AA31" s="307">
        <v>1.8</v>
      </c>
      <c r="AB31" s="308">
        <v>2</v>
      </c>
      <c r="AC31" s="304">
        <v>10.9</v>
      </c>
      <c r="AD31" s="307" t="s">
        <v>1650</v>
      </c>
      <c r="AE31" s="308"/>
      <c r="AF31" s="307"/>
      <c r="AG31" s="307" t="s">
        <v>1642</v>
      </c>
      <c r="AH31" s="306"/>
      <c r="AI31" s="306"/>
      <c r="AJ31" s="306"/>
      <c r="AK31" s="306"/>
      <c r="AL31" s="308"/>
      <c r="AM31" s="306"/>
      <c r="AN31" s="306"/>
      <c r="AO31" s="306"/>
      <c r="AP31" s="306"/>
      <c r="AQ31" s="306"/>
      <c r="AR31" s="306"/>
      <c r="AS31" s="308"/>
      <c r="AT31" s="306"/>
      <c r="AU31" s="306"/>
      <c r="AV31" s="306"/>
      <c r="AW31" s="306"/>
      <c r="AX31" s="306">
        <v>9.8000000000000004E-2</v>
      </c>
      <c r="AY31" s="306">
        <v>8.3000000000000004E-2</v>
      </c>
      <c r="AZ31" s="306"/>
      <c r="BA31" s="304"/>
      <c r="BB31" s="307"/>
      <c r="BC31" s="306">
        <v>0.03</v>
      </c>
      <c r="BD31" s="306"/>
      <c r="BE31" s="308"/>
      <c r="BF31" s="307"/>
      <c r="BG31" s="309"/>
      <c r="BH31" s="309"/>
      <c r="BI31" s="304"/>
      <c r="BJ31" s="306"/>
      <c r="BK31" s="306"/>
      <c r="BL31" s="306"/>
      <c r="BM31" s="306"/>
      <c r="BN31" s="306"/>
      <c r="BO31" s="306"/>
      <c r="BP31" s="306"/>
      <c r="BQ31" s="306"/>
      <c r="BR31" s="306"/>
      <c r="BS31" s="306"/>
      <c r="BT31" s="306"/>
      <c r="BU31" s="306"/>
      <c r="BV31" s="306"/>
      <c r="BW31" s="306"/>
      <c r="BX31" s="306"/>
      <c r="BY31" s="306"/>
      <c r="BZ31" s="306"/>
      <c r="CA31" s="306"/>
      <c r="CB31" s="306"/>
      <c r="CC31" s="306"/>
      <c r="CD31" s="306"/>
      <c r="CE31" s="306"/>
      <c r="CF31" s="306"/>
      <c r="CG31" s="306"/>
    </row>
    <row r="32" spans="1:85" ht="15.75">
      <c r="A32" s="310" t="s">
        <v>1638</v>
      </c>
      <c r="B32" s="311" t="s">
        <v>1693</v>
      </c>
      <c r="C32" s="311" t="s">
        <v>1655</v>
      </c>
      <c r="D32" s="312">
        <v>0.51041666666666663</v>
      </c>
      <c r="E32" s="313" t="s">
        <v>1641</v>
      </c>
      <c r="F32" s="314"/>
      <c r="G32" s="315">
        <v>20</v>
      </c>
      <c r="H32" s="315">
        <v>17.5</v>
      </c>
      <c r="I32" s="310"/>
      <c r="J32" s="310"/>
      <c r="K32" s="310" t="s">
        <v>1219</v>
      </c>
      <c r="L32" s="310" t="s">
        <v>133</v>
      </c>
      <c r="M32" s="310">
        <v>93</v>
      </c>
      <c r="N32" s="310"/>
      <c r="O32" s="316" t="s">
        <v>135</v>
      </c>
      <c r="P32" s="316"/>
      <c r="Q32" s="315"/>
      <c r="R32" s="317"/>
      <c r="S32" s="315"/>
      <c r="T32" s="317"/>
      <c r="U32" s="317"/>
      <c r="V32" s="317"/>
      <c r="W32" s="317"/>
      <c r="X32" s="317"/>
      <c r="Y32" s="317">
        <v>7.5</v>
      </c>
      <c r="Z32" s="317">
        <v>0.8</v>
      </c>
      <c r="AA32" s="318">
        <v>2.4</v>
      </c>
      <c r="AB32" s="319">
        <v>2</v>
      </c>
      <c r="AC32" s="315">
        <v>9.1999999999999993</v>
      </c>
      <c r="AD32" s="318" t="s">
        <v>1652</v>
      </c>
      <c r="AE32" s="319"/>
      <c r="AF32" s="318"/>
      <c r="AG32" s="318" t="s">
        <v>1647</v>
      </c>
      <c r="AH32" s="317"/>
      <c r="AI32" s="317"/>
      <c r="AJ32" s="317"/>
      <c r="AK32" s="317"/>
      <c r="AL32" s="319"/>
      <c r="AM32" s="317"/>
      <c r="AN32" s="317"/>
      <c r="AO32" s="317"/>
      <c r="AP32" s="317"/>
      <c r="AQ32" s="317"/>
      <c r="AR32" s="317"/>
      <c r="AS32" s="319"/>
      <c r="AT32" s="317"/>
      <c r="AU32" s="317"/>
      <c r="AV32" s="317"/>
      <c r="AW32" s="317"/>
      <c r="AX32" s="317">
        <v>0.13</v>
      </c>
      <c r="AY32" s="317">
        <v>0.11</v>
      </c>
      <c r="AZ32" s="317"/>
      <c r="BA32" s="315"/>
      <c r="BB32" s="318"/>
      <c r="BC32" s="317">
        <v>0.05</v>
      </c>
      <c r="BD32" s="317"/>
      <c r="BE32" s="319"/>
      <c r="BF32" s="318"/>
      <c r="BG32" s="320"/>
      <c r="BH32" s="320"/>
      <c r="BI32" s="315"/>
      <c r="BJ32" s="317"/>
      <c r="BK32" s="317"/>
      <c r="BL32" s="317"/>
      <c r="BM32" s="317"/>
      <c r="BN32" s="317"/>
      <c r="BO32" s="317"/>
      <c r="BP32" s="317"/>
      <c r="BQ32" s="317"/>
      <c r="BR32" s="317"/>
      <c r="BS32" s="317"/>
      <c r="BT32" s="317"/>
      <c r="BU32" s="317"/>
      <c r="BV32" s="317"/>
      <c r="BW32" s="317"/>
      <c r="BX32" s="317"/>
      <c r="BY32" s="317"/>
      <c r="BZ32" s="317"/>
      <c r="CA32" s="317"/>
      <c r="CB32" s="317"/>
      <c r="CC32" s="317"/>
      <c r="CD32" s="317"/>
      <c r="CE32" s="317"/>
      <c r="CF32" s="317"/>
      <c r="CG32" s="317"/>
    </row>
    <row r="33" spans="1:85" ht="15.75">
      <c r="A33" s="288" t="s">
        <v>1638</v>
      </c>
      <c r="B33" s="289" t="s">
        <v>1695</v>
      </c>
      <c r="C33" s="290" t="s">
        <v>1657</v>
      </c>
      <c r="D33" s="291">
        <v>0.4069444444444445</v>
      </c>
      <c r="E33" s="292" t="s">
        <v>1641</v>
      </c>
      <c r="F33" s="293"/>
      <c r="G33" s="294">
        <v>31</v>
      </c>
      <c r="H33" s="294">
        <v>24</v>
      </c>
      <c r="I33" s="288"/>
      <c r="J33" s="288"/>
      <c r="K33" s="288" t="s">
        <v>1645</v>
      </c>
      <c r="L33" s="288" t="s">
        <v>133</v>
      </c>
      <c r="M33" s="288">
        <v>49</v>
      </c>
      <c r="N33" s="288"/>
      <c r="O33" s="295" t="s">
        <v>135</v>
      </c>
      <c r="P33" s="295"/>
      <c r="Q33" s="294"/>
      <c r="R33" s="296"/>
      <c r="S33" s="294"/>
      <c r="T33" s="296"/>
      <c r="U33" s="296"/>
      <c r="V33" s="296"/>
      <c r="W33" s="296"/>
      <c r="X33" s="296"/>
      <c r="Y33" s="296">
        <v>8.9</v>
      </c>
      <c r="Z33" s="296">
        <v>1.3</v>
      </c>
      <c r="AA33" s="297">
        <v>3.3</v>
      </c>
      <c r="AB33" s="298">
        <v>9</v>
      </c>
      <c r="AC33" s="294">
        <v>15</v>
      </c>
      <c r="AD33" s="297" t="s">
        <v>1696</v>
      </c>
      <c r="AE33" s="298"/>
      <c r="AF33" s="297"/>
      <c r="AG33" s="297" t="s">
        <v>1647</v>
      </c>
      <c r="AH33" s="296"/>
      <c r="AI33" s="296"/>
      <c r="AJ33" s="296"/>
      <c r="AK33" s="296"/>
      <c r="AL33" s="298"/>
      <c r="AM33" s="296"/>
      <c r="AN33" s="296"/>
      <c r="AO33" s="296"/>
      <c r="AP33" s="296"/>
      <c r="AQ33" s="296"/>
      <c r="AR33" s="296"/>
      <c r="AS33" s="298"/>
      <c r="AT33" s="296"/>
      <c r="AU33" s="296"/>
      <c r="AV33" s="296"/>
      <c r="AW33" s="296"/>
      <c r="AX33" s="296">
        <v>8.5000000000000006E-2</v>
      </c>
      <c r="AY33" s="296">
        <v>2.9000000000000001E-2</v>
      </c>
      <c r="AZ33" s="296"/>
      <c r="BA33" s="294"/>
      <c r="BB33" s="297"/>
      <c r="BC33" s="296" t="s">
        <v>1643</v>
      </c>
      <c r="BD33" s="296"/>
      <c r="BE33" s="298"/>
      <c r="BF33" s="297"/>
      <c r="BG33" s="299"/>
      <c r="BH33" s="299"/>
      <c r="BI33" s="294"/>
      <c r="BJ33" s="296"/>
      <c r="BK33" s="296"/>
      <c r="BL33" s="296"/>
      <c r="BM33" s="296"/>
      <c r="BN33" s="296"/>
      <c r="BO33" s="296"/>
      <c r="BP33" s="296"/>
      <c r="BQ33" s="296"/>
      <c r="BR33" s="296"/>
      <c r="BS33" s="296"/>
      <c r="BT33" s="296"/>
      <c r="BU33" s="296"/>
      <c r="BV33" s="296"/>
      <c r="BW33" s="296"/>
      <c r="BX33" s="296"/>
      <c r="BY33" s="296"/>
      <c r="BZ33" s="296"/>
      <c r="CA33" s="296"/>
      <c r="CB33" s="296"/>
      <c r="CC33" s="296"/>
      <c r="CD33" s="296"/>
      <c r="CE33" s="296"/>
      <c r="CF33" s="296"/>
      <c r="CG33" s="296"/>
    </row>
    <row r="34" spans="1:85" ht="15.75">
      <c r="A34" s="300" t="s">
        <v>1638</v>
      </c>
      <c r="B34" s="290" t="s">
        <v>1695</v>
      </c>
      <c r="C34" s="290" t="s">
        <v>1688</v>
      </c>
      <c r="D34" s="301">
        <v>0.37847222222222227</v>
      </c>
      <c r="E34" s="302" t="s">
        <v>1641</v>
      </c>
      <c r="F34" s="303"/>
      <c r="G34" s="304">
        <v>31</v>
      </c>
      <c r="H34" s="304">
        <v>23</v>
      </c>
      <c r="I34" s="300"/>
      <c r="J34" s="300"/>
      <c r="K34" s="300" t="s">
        <v>1219</v>
      </c>
      <c r="L34" s="300" t="s">
        <v>133</v>
      </c>
      <c r="M34" s="300">
        <v>100</v>
      </c>
      <c r="N34" s="300"/>
      <c r="O34" s="305" t="s">
        <v>135</v>
      </c>
      <c r="P34" s="305"/>
      <c r="Q34" s="304"/>
      <c r="R34" s="306"/>
      <c r="S34" s="304"/>
      <c r="T34" s="306"/>
      <c r="U34" s="306"/>
      <c r="V34" s="306"/>
      <c r="W34" s="306"/>
      <c r="X34" s="306"/>
      <c r="Y34" s="306">
        <v>8.1</v>
      </c>
      <c r="Z34" s="306">
        <v>1</v>
      </c>
      <c r="AA34" s="307">
        <v>1.9</v>
      </c>
      <c r="AB34" s="308">
        <v>3</v>
      </c>
      <c r="AC34" s="304">
        <v>10.5</v>
      </c>
      <c r="AD34" s="307" t="s">
        <v>1697</v>
      </c>
      <c r="AE34" s="308"/>
      <c r="AF34" s="307"/>
      <c r="AG34" s="307" t="s">
        <v>1647</v>
      </c>
      <c r="AH34" s="306"/>
      <c r="AI34" s="306"/>
      <c r="AJ34" s="306"/>
      <c r="AK34" s="306"/>
      <c r="AL34" s="308"/>
      <c r="AM34" s="306"/>
      <c r="AN34" s="306"/>
      <c r="AO34" s="306"/>
      <c r="AP34" s="306"/>
      <c r="AQ34" s="306"/>
      <c r="AR34" s="306"/>
      <c r="AS34" s="308"/>
      <c r="AT34" s="306"/>
      <c r="AU34" s="306"/>
      <c r="AV34" s="306"/>
      <c r="AW34" s="306"/>
      <c r="AX34" s="306">
        <v>0.08</v>
      </c>
      <c r="AY34" s="306">
        <v>4.2999999999999997E-2</v>
      </c>
      <c r="AZ34" s="306"/>
      <c r="BA34" s="304"/>
      <c r="BB34" s="307"/>
      <c r="BC34" s="306" t="s">
        <v>1648</v>
      </c>
      <c r="BD34" s="306"/>
      <c r="BE34" s="308"/>
      <c r="BF34" s="307"/>
      <c r="BG34" s="309"/>
      <c r="BH34" s="309"/>
      <c r="BI34" s="304"/>
      <c r="BJ34" s="306"/>
      <c r="BK34" s="306"/>
      <c r="BL34" s="306"/>
      <c r="BM34" s="306"/>
      <c r="BN34" s="306"/>
      <c r="BO34" s="306"/>
      <c r="BP34" s="306"/>
      <c r="BQ34" s="306"/>
      <c r="BR34" s="306"/>
      <c r="BS34" s="306"/>
      <c r="BT34" s="306"/>
      <c r="BU34" s="306"/>
      <c r="BV34" s="306"/>
      <c r="BW34" s="306"/>
      <c r="BX34" s="306"/>
      <c r="BY34" s="306"/>
      <c r="BZ34" s="306"/>
      <c r="CA34" s="306"/>
      <c r="CB34" s="306"/>
      <c r="CC34" s="306"/>
      <c r="CD34" s="306"/>
      <c r="CE34" s="306"/>
      <c r="CF34" s="306"/>
      <c r="CG34" s="306"/>
    </row>
    <row r="35" spans="1:85" ht="15.75">
      <c r="A35" s="300" t="s">
        <v>1638</v>
      </c>
      <c r="B35" s="290" t="s">
        <v>1695</v>
      </c>
      <c r="C35" s="290" t="s">
        <v>1665</v>
      </c>
      <c r="D35" s="301">
        <v>0.39513888888888887</v>
      </c>
      <c r="E35" s="302" t="s">
        <v>1641</v>
      </c>
      <c r="F35" s="303"/>
      <c r="G35" s="304">
        <v>29</v>
      </c>
      <c r="H35" s="304">
        <v>22</v>
      </c>
      <c r="I35" s="300"/>
      <c r="J35" s="300"/>
      <c r="K35" s="300" t="s">
        <v>1219</v>
      </c>
      <c r="L35" s="300" t="s">
        <v>133</v>
      </c>
      <c r="M35" s="300">
        <v>88</v>
      </c>
      <c r="N35" s="300"/>
      <c r="O35" s="305" t="s">
        <v>135</v>
      </c>
      <c r="P35" s="305" t="s">
        <v>1666</v>
      </c>
      <c r="Q35" s="304" t="s">
        <v>1667</v>
      </c>
      <c r="R35" s="306" t="s">
        <v>1670</v>
      </c>
      <c r="S35" s="304" t="s">
        <v>1669</v>
      </c>
      <c r="T35" s="306" t="s">
        <v>1670</v>
      </c>
      <c r="U35" s="306" t="s">
        <v>1671</v>
      </c>
      <c r="V35" s="306" t="s">
        <v>1666</v>
      </c>
      <c r="W35" s="306"/>
      <c r="X35" s="306"/>
      <c r="Y35" s="306">
        <v>7.8</v>
      </c>
      <c r="Z35" s="306">
        <v>0.3</v>
      </c>
      <c r="AA35" s="307">
        <v>1.1000000000000001</v>
      </c>
      <c r="AB35" s="308">
        <v>1</v>
      </c>
      <c r="AC35" s="304">
        <v>10</v>
      </c>
      <c r="AD35" s="307" t="s">
        <v>1654</v>
      </c>
      <c r="AE35" s="308"/>
      <c r="AF35" s="307"/>
      <c r="AG35" s="307" t="s">
        <v>1647</v>
      </c>
      <c r="AH35" s="306" t="s">
        <v>1672</v>
      </c>
      <c r="AI35" s="306">
        <v>8.0000000000000002E-3</v>
      </c>
      <c r="AJ35" s="306" t="s">
        <v>1669</v>
      </c>
      <c r="AK35" s="306" t="s">
        <v>1698</v>
      </c>
      <c r="AL35" s="308"/>
      <c r="AM35" s="306" t="s">
        <v>1673</v>
      </c>
      <c r="AN35" s="306" t="s">
        <v>1670</v>
      </c>
      <c r="AO35" s="306" t="s">
        <v>1674</v>
      </c>
      <c r="AP35" s="306"/>
      <c r="AQ35" s="306"/>
      <c r="AR35" s="306"/>
      <c r="AS35" s="308"/>
      <c r="AT35" s="306"/>
      <c r="AU35" s="306" t="s">
        <v>1675</v>
      </c>
      <c r="AV35" s="306">
        <v>5.2</v>
      </c>
      <c r="AW35" s="306" t="s">
        <v>1668</v>
      </c>
      <c r="AX35" s="306">
        <v>6.5000000000000002E-2</v>
      </c>
      <c r="AY35" s="306">
        <v>5.6000000000000001E-2</v>
      </c>
      <c r="AZ35" s="306"/>
      <c r="BA35" s="304"/>
      <c r="BB35" s="307"/>
      <c r="BC35" s="306" t="s">
        <v>1643</v>
      </c>
      <c r="BD35" s="306"/>
      <c r="BE35" s="308"/>
      <c r="BF35" s="307"/>
      <c r="BG35" s="309"/>
      <c r="BH35" s="309"/>
      <c r="BI35" s="304"/>
      <c r="BJ35" s="306"/>
      <c r="BK35" s="306"/>
      <c r="BL35" s="306" t="s">
        <v>1681</v>
      </c>
      <c r="BM35" s="306" t="s">
        <v>1669</v>
      </c>
      <c r="BN35" s="306" t="s">
        <v>1678</v>
      </c>
      <c r="BO35" s="306"/>
      <c r="BP35" s="306" t="s">
        <v>1678</v>
      </c>
      <c r="BQ35" s="306" t="s">
        <v>1677</v>
      </c>
      <c r="BR35" s="306">
        <v>4.0000000000000002E-4</v>
      </c>
      <c r="BS35" s="306" t="s">
        <v>1678</v>
      </c>
      <c r="BT35" s="306" t="s">
        <v>1678</v>
      </c>
      <c r="BU35" s="306" t="s">
        <v>1677</v>
      </c>
      <c r="BV35" s="306" t="s">
        <v>1678</v>
      </c>
      <c r="BW35" s="306" t="s">
        <v>1678</v>
      </c>
      <c r="BX35" s="306" t="s">
        <v>1677</v>
      </c>
      <c r="BY35" s="306" t="s">
        <v>1699</v>
      </c>
      <c r="BZ35" s="306" t="s">
        <v>1667</v>
      </c>
      <c r="CA35" s="306" t="s">
        <v>1676</v>
      </c>
      <c r="CB35" s="306" t="s">
        <v>1700</v>
      </c>
      <c r="CC35" s="306"/>
      <c r="CD35" s="306"/>
      <c r="CE35" s="306"/>
      <c r="CF35" s="306"/>
      <c r="CG35" s="306" t="s">
        <v>1683</v>
      </c>
    </row>
    <row r="36" spans="1:85" ht="15.75">
      <c r="A36" s="300" t="s">
        <v>1638</v>
      </c>
      <c r="B36" s="290" t="s">
        <v>1695</v>
      </c>
      <c r="C36" s="290" t="s">
        <v>1651</v>
      </c>
      <c r="D36" s="301">
        <v>0.39513888888888887</v>
      </c>
      <c r="E36" s="302" t="s">
        <v>1641</v>
      </c>
      <c r="F36" s="303"/>
      <c r="G36" s="304">
        <v>14</v>
      </c>
      <c r="H36" s="304">
        <v>14.9</v>
      </c>
      <c r="I36" s="300"/>
      <c r="J36" s="300"/>
      <c r="K36" s="300" t="s">
        <v>1219</v>
      </c>
      <c r="L36" s="300" t="s">
        <v>133</v>
      </c>
      <c r="M36" s="300">
        <v>100</v>
      </c>
      <c r="N36" s="300"/>
      <c r="O36" s="305" t="s">
        <v>135</v>
      </c>
      <c r="P36" s="305"/>
      <c r="Q36" s="304"/>
      <c r="R36" s="306"/>
      <c r="S36" s="304"/>
      <c r="T36" s="306"/>
      <c r="U36" s="306"/>
      <c r="V36" s="306"/>
      <c r="W36" s="306"/>
      <c r="X36" s="306"/>
      <c r="Y36" s="306">
        <v>7.7</v>
      </c>
      <c r="Z36" s="306">
        <v>0.4</v>
      </c>
      <c r="AA36" s="307">
        <v>0.9</v>
      </c>
      <c r="AB36" s="308">
        <v>1</v>
      </c>
      <c r="AC36" s="304">
        <v>10.5</v>
      </c>
      <c r="AD36" s="307" t="s">
        <v>1654</v>
      </c>
      <c r="AE36" s="308"/>
      <c r="AF36" s="307"/>
      <c r="AG36" s="307" t="s">
        <v>1647</v>
      </c>
      <c r="AH36" s="306"/>
      <c r="AI36" s="306"/>
      <c r="AJ36" s="306"/>
      <c r="AK36" s="306"/>
      <c r="AL36" s="308"/>
      <c r="AM36" s="306"/>
      <c r="AN36" s="306"/>
      <c r="AO36" s="306"/>
      <c r="AP36" s="306"/>
      <c r="AQ36" s="306"/>
      <c r="AR36" s="306"/>
      <c r="AS36" s="308"/>
      <c r="AT36" s="306"/>
      <c r="AU36" s="306"/>
      <c r="AV36" s="306"/>
      <c r="AW36" s="306"/>
      <c r="AX36" s="306">
        <v>4.9000000000000002E-2</v>
      </c>
      <c r="AY36" s="306">
        <v>4.3999999999999997E-2</v>
      </c>
      <c r="AZ36" s="306"/>
      <c r="BA36" s="304"/>
      <c r="BB36" s="307"/>
      <c r="BC36" s="306" t="s">
        <v>1648</v>
      </c>
      <c r="BD36" s="306"/>
      <c r="BE36" s="308"/>
      <c r="BF36" s="307"/>
      <c r="BG36" s="309"/>
      <c r="BH36" s="309"/>
      <c r="BI36" s="304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</row>
    <row r="37" spans="1:85" ht="15.75">
      <c r="A37" s="300" t="s">
        <v>1638</v>
      </c>
      <c r="B37" s="290" t="s">
        <v>1695</v>
      </c>
      <c r="C37" s="290" t="s">
        <v>1694</v>
      </c>
      <c r="D37" s="301">
        <v>0.37708333333333338</v>
      </c>
      <c r="E37" s="302" t="s">
        <v>1641</v>
      </c>
      <c r="F37" s="303"/>
      <c r="G37" s="304">
        <v>9</v>
      </c>
      <c r="H37" s="304">
        <v>13</v>
      </c>
      <c r="I37" s="300"/>
      <c r="J37" s="300"/>
      <c r="K37" s="300" t="s">
        <v>1219</v>
      </c>
      <c r="L37" s="300" t="s">
        <v>133</v>
      </c>
      <c r="M37" s="300">
        <v>100</v>
      </c>
      <c r="N37" s="300"/>
      <c r="O37" s="305" t="s">
        <v>135</v>
      </c>
      <c r="P37" s="305"/>
      <c r="Q37" s="304"/>
      <c r="R37" s="306"/>
      <c r="S37" s="304"/>
      <c r="T37" s="306"/>
      <c r="U37" s="306"/>
      <c r="V37" s="306"/>
      <c r="W37" s="306"/>
      <c r="X37" s="306"/>
      <c r="Y37" s="306">
        <v>7.8</v>
      </c>
      <c r="Z37" s="306">
        <v>0.6</v>
      </c>
      <c r="AA37" s="307">
        <v>1.6</v>
      </c>
      <c r="AB37" s="308">
        <v>2</v>
      </c>
      <c r="AC37" s="304">
        <v>10.3</v>
      </c>
      <c r="AD37" s="307" t="s">
        <v>1652</v>
      </c>
      <c r="AE37" s="308"/>
      <c r="AF37" s="307"/>
      <c r="AG37" s="307" t="s">
        <v>1647</v>
      </c>
      <c r="AH37" s="306"/>
      <c r="AI37" s="306"/>
      <c r="AJ37" s="306"/>
      <c r="AK37" s="306"/>
      <c r="AL37" s="308"/>
      <c r="AM37" s="306"/>
      <c r="AN37" s="306"/>
      <c r="AO37" s="306"/>
      <c r="AP37" s="306"/>
      <c r="AQ37" s="306"/>
      <c r="AR37" s="306"/>
      <c r="AS37" s="308"/>
      <c r="AT37" s="306"/>
      <c r="AU37" s="306"/>
      <c r="AV37" s="306"/>
      <c r="AW37" s="306"/>
      <c r="AX37" s="306">
        <v>7.4999999999999997E-2</v>
      </c>
      <c r="AY37" s="306">
        <v>5.7000000000000002E-2</v>
      </c>
      <c r="AZ37" s="306"/>
      <c r="BA37" s="304"/>
      <c r="BB37" s="307"/>
      <c r="BC37" s="306" t="s">
        <v>1648</v>
      </c>
      <c r="BD37" s="306"/>
      <c r="BE37" s="308"/>
      <c r="BF37" s="307"/>
      <c r="BG37" s="309"/>
      <c r="BH37" s="309"/>
      <c r="BI37" s="304"/>
      <c r="BJ37" s="306"/>
      <c r="BK37" s="306"/>
      <c r="BL37" s="306"/>
      <c r="BM37" s="306"/>
      <c r="BN37" s="306"/>
      <c r="BO37" s="306"/>
      <c r="BP37" s="306"/>
      <c r="BQ37" s="306"/>
      <c r="BR37" s="306"/>
      <c r="BS37" s="306"/>
      <c r="BT37" s="306"/>
      <c r="BU37" s="306"/>
      <c r="BV37" s="306"/>
      <c r="BW37" s="306"/>
      <c r="BX37" s="306"/>
      <c r="BY37" s="306"/>
      <c r="BZ37" s="306"/>
      <c r="CA37" s="306"/>
      <c r="CB37" s="306"/>
      <c r="CC37" s="306"/>
      <c r="CD37" s="306"/>
      <c r="CE37" s="306"/>
      <c r="CF37" s="306"/>
      <c r="CG37" s="306"/>
    </row>
    <row r="38" spans="1:85" ht="15.75">
      <c r="A38" s="310" t="s">
        <v>1638</v>
      </c>
      <c r="B38" s="311" t="s">
        <v>1695</v>
      </c>
      <c r="C38" s="311" t="s">
        <v>1655</v>
      </c>
      <c r="D38" s="312">
        <v>0.4826388888888889</v>
      </c>
      <c r="E38" s="313" t="s">
        <v>1641</v>
      </c>
      <c r="F38" s="314"/>
      <c r="G38" s="315">
        <v>21</v>
      </c>
      <c r="H38" s="315">
        <v>18</v>
      </c>
      <c r="I38" s="310"/>
      <c r="J38" s="310"/>
      <c r="K38" s="310" t="s">
        <v>1219</v>
      </c>
      <c r="L38" s="310" t="s">
        <v>133</v>
      </c>
      <c r="M38" s="310">
        <v>70</v>
      </c>
      <c r="N38" s="310"/>
      <c r="O38" s="316" t="s">
        <v>135</v>
      </c>
      <c r="P38" s="316" t="s">
        <v>1666</v>
      </c>
      <c r="Q38" s="315" t="s">
        <v>1667</v>
      </c>
      <c r="R38" s="317" t="s">
        <v>1670</v>
      </c>
      <c r="S38" s="315" t="s">
        <v>1669</v>
      </c>
      <c r="T38" s="317" t="s">
        <v>1670</v>
      </c>
      <c r="U38" s="317" t="s">
        <v>1671</v>
      </c>
      <c r="V38" s="317" t="s">
        <v>1666</v>
      </c>
      <c r="W38" s="317"/>
      <c r="X38" s="317"/>
      <c r="Y38" s="317">
        <v>7.7</v>
      </c>
      <c r="Z38" s="317">
        <v>0.4</v>
      </c>
      <c r="AA38" s="318">
        <v>1.4</v>
      </c>
      <c r="AB38" s="319">
        <v>1</v>
      </c>
      <c r="AC38" s="315">
        <v>9.3000000000000007</v>
      </c>
      <c r="AD38" s="318" t="s">
        <v>1701</v>
      </c>
      <c r="AE38" s="319"/>
      <c r="AF38" s="318"/>
      <c r="AG38" s="318" t="s">
        <v>1642</v>
      </c>
      <c r="AH38" s="317" t="s">
        <v>1698</v>
      </c>
      <c r="AI38" s="317">
        <v>4.0000000000000001E-3</v>
      </c>
      <c r="AJ38" s="317" t="s">
        <v>1669</v>
      </c>
      <c r="AK38" s="317" t="s">
        <v>1672</v>
      </c>
      <c r="AL38" s="319"/>
      <c r="AM38" s="317" t="s">
        <v>1686</v>
      </c>
      <c r="AN38" s="317" t="s">
        <v>1670</v>
      </c>
      <c r="AO38" s="317" t="s">
        <v>1674</v>
      </c>
      <c r="AP38" s="317"/>
      <c r="AQ38" s="317"/>
      <c r="AR38" s="317"/>
      <c r="AS38" s="319"/>
      <c r="AT38" s="317"/>
      <c r="AU38" s="317" t="s">
        <v>1702</v>
      </c>
      <c r="AV38" s="317">
        <v>5.4</v>
      </c>
      <c r="AW38" s="317" t="s">
        <v>1670</v>
      </c>
      <c r="AX38" s="317">
        <v>5.3999999999999999E-2</v>
      </c>
      <c r="AY38" s="317">
        <v>4.5999999999999999E-2</v>
      </c>
      <c r="AZ38" s="317"/>
      <c r="BA38" s="315"/>
      <c r="BB38" s="318"/>
      <c r="BC38" s="317" t="s">
        <v>1648</v>
      </c>
      <c r="BD38" s="317"/>
      <c r="BE38" s="319"/>
      <c r="BF38" s="318"/>
      <c r="BG38" s="320"/>
      <c r="BH38" s="320"/>
      <c r="BI38" s="315"/>
      <c r="BJ38" s="317"/>
      <c r="BK38" s="317"/>
      <c r="BL38" s="317" t="s">
        <v>1681</v>
      </c>
      <c r="BM38" s="317" t="s">
        <v>1703</v>
      </c>
      <c r="BN38" s="317" t="s">
        <v>1678</v>
      </c>
      <c r="BO38" s="317"/>
      <c r="BP38" s="317">
        <v>2.9999999999999997E-4</v>
      </c>
      <c r="BQ38" s="317" t="s">
        <v>1678</v>
      </c>
      <c r="BR38" s="317">
        <v>5.0000000000000001E-4</v>
      </c>
      <c r="BS38" s="317" t="s">
        <v>1678</v>
      </c>
      <c r="BT38" s="317" t="s">
        <v>1677</v>
      </c>
      <c r="BU38" s="317" t="s">
        <v>1678</v>
      </c>
      <c r="BV38" s="317" t="s">
        <v>1678</v>
      </c>
      <c r="BW38" s="317" t="s">
        <v>1677</v>
      </c>
      <c r="BX38" s="317" t="s">
        <v>1677</v>
      </c>
      <c r="BY38" s="317" t="s">
        <v>1679</v>
      </c>
      <c r="BZ38" s="317" t="s">
        <v>1667</v>
      </c>
      <c r="CA38" s="317" t="s">
        <v>1681</v>
      </c>
      <c r="CB38" s="317" t="s">
        <v>1700</v>
      </c>
      <c r="CC38" s="317"/>
      <c r="CD38" s="317"/>
      <c r="CE38" s="317"/>
      <c r="CF38" s="317"/>
      <c r="CG38" s="317" t="s">
        <v>1704</v>
      </c>
    </row>
  </sheetData>
  <phoneticPr fontId="4"/>
  <printOptions horizontalCentered="1"/>
  <pageMargins left="0.39370078740157483" right="0.39370078740157483" top="0.74803149606299213" bottom="0.74803149606299213" header="0.31496062992125984" footer="0.31496062992125984"/>
  <pageSetup paperSize="8" scale="65" orientation="landscape" r:id="rId1"/>
  <colBreaks count="2" manualBreakCount="2">
    <brk id="28" max="37" man="1"/>
    <brk id="58" max="37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G18"/>
  <sheetViews>
    <sheetView zoomScale="85" zoomScaleNormal="85" zoomScaleSheetLayoutView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8.25" style="35" customWidth="1"/>
    <col min="2" max="2" width="13.125" style="13" customWidth="1"/>
    <col min="3" max="3" width="12" style="13" customWidth="1"/>
    <col min="4" max="4" width="9.5" style="13" customWidth="1"/>
    <col min="5" max="5" width="9.625" style="23" customWidth="1"/>
    <col min="6" max="6" width="5.25" style="37" customWidth="1"/>
    <col min="7" max="8" width="9.625" style="38"/>
    <col min="9" max="10" width="5.25" style="35" customWidth="1"/>
    <col min="11" max="13" width="9.625" style="35"/>
    <col min="14" max="14" width="5.125" style="35" customWidth="1"/>
    <col min="15" max="15" width="9.625" style="38"/>
    <col min="16" max="17" width="0.5" style="38" customWidth="1"/>
    <col min="18" max="18" width="0.5" style="35" customWidth="1"/>
    <col min="19" max="19" width="0.5" style="38" customWidth="1"/>
    <col min="20" max="21" width="0.5" style="35" customWidth="1"/>
    <col min="22" max="22" width="0.375" style="35" customWidth="1"/>
    <col min="23" max="24" width="0.5" style="35" customWidth="1"/>
    <col min="25" max="25" width="7.25" style="35" customWidth="1"/>
    <col min="26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1705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1706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1707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1542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1708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21" t="s">
        <v>1709</v>
      </c>
      <c r="B3" s="322" t="s">
        <v>1710</v>
      </c>
      <c r="C3" s="13" t="s">
        <v>1711</v>
      </c>
      <c r="D3" s="48">
        <v>0.43055555555555558</v>
      </c>
      <c r="E3" s="23" t="s">
        <v>1467</v>
      </c>
      <c r="G3" s="38">
        <v>8.1</v>
      </c>
      <c r="H3" s="38">
        <v>8</v>
      </c>
      <c r="K3" s="35" t="s">
        <v>1712</v>
      </c>
      <c r="L3" s="35" t="s">
        <v>133</v>
      </c>
      <c r="M3" s="35" t="s">
        <v>1713</v>
      </c>
      <c r="O3" s="38" t="s">
        <v>135</v>
      </c>
      <c r="Y3" s="35">
        <v>7.3</v>
      </c>
      <c r="Z3" s="35">
        <v>1.2</v>
      </c>
      <c r="AA3" s="37">
        <v>1.3</v>
      </c>
      <c r="AB3" s="39">
        <v>1.7</v>
      </c>
      <c r="AC3" s="38">
        <v>10.4</v>
      </c>
    </row>
    <row r="4" spans="1:85">
      <c r="A4" s="321" t="s">
        <v>1709</v>
      </c>
      <c r="B4" s="322" t="s">
        <v>1714</v>
      </c>
      <c r="C4" s="13" t="s">
        <v>1711</v>
      </c>
      <c r="D4" s="48">
        <v>0.45347222222222222</v>
      </c>
      <c r="E4" s="23" t="s">
        <v>1467</v>
      </c>
      <c r="G4" s="38">
        <v>7</v>
      </c>
      <c r="H4" s="38">
        <v>9</v>
      </c>
      <c r="K4" s="35" t="s">
        <v>1712</v>
      </c>
      <c r="L4" s="35" t="s">
        <v>133</v>
      </c>
      <c r="M4" s="35" t="s">
        <v>1713</v>
      </c>
      <c r="O4" s="38" t="s">
        <v>135</v>
      </c>
      <c r="Y4" s="35">
        <v>7.5</v>
      </c>
      <c r="Z4" s="35">
        <v>0.7</v>
      </c>
      <c r="AA4" s="37">
        <v>0.7</v>
      </c>
      <c r="AB4" s="39">
        <v>1.3</v>
      </c>
      <c r="AC4" s="38">
        <v>10.6</v>
      </c>
    </row>
    <row r="5" spans="1:85">
      <c r="A5" s="321" t="s">
        <v>1709</v>
      </c>
      <c r="B5" s="322" t="s">
        <v>1715</v>
      </c>
      <c r="C5" s="13" t="s">
        <v>1711</v>
      </c>
      <c r="D5" s="48">
        <v>0.36805555555555558</v>
      </c>
      <c r="E5" s="23" t="s">
        <v>1467</v>
      </c>
      <c r="G5" s="38">
        <v>7.2</v>
      </c>
      <c r="H5" s="38">
        <v>10</v>
      </c>
      <c r="K5" s="35" t="s">
        <v>1712</v>
      </c>
      <c r="L5" s="35" t="s">
        <v>133</v>
      </c>
      <c r="M5" s="35" t="s">
        <v>1713</v>
      </c>
      <c r="O5" s="38" t="s">
        <v>135</v>
      </c>
      <c r="Y5" s="35">
        <v>7.3</v>
      </c>
      <c r="Z5" s="35">
        <v>0.8</v>
      </c>
      <c r="AA5" s="37">
        <v>0.9</v>
      </c>
      <c r="AB5" s="39">
        <v>4</v>
      </c>
      <c r="AC5" s="38">
        <v>10.1</v>
      </c>
    </row>
    <row r="6" spans="1:85">
      <c r="A6" s="321" t="s">
        <v>1709</v>
      </c>
      <c r="B6" s="322" t="s">
        <v>1716</v>
      </c>
      <c r="C6" s="13" t="s">
        <v>1717</v>
      </c>
      <c r="D6" s="48">
        <v>0.46180555555555558</v>
      </c>
      <c r="E6" s="23" t="s">
        <v>1467</v>
      </c>
      <c r="G6" s="38">
        <v>9.5</v>
      </c>
      <c r="H6" s="38">
        <v>10</v>
      </c>
      <c r="K6" s="35" t="s">
        <v>1712</v>
      </c>
      <c r="L6" s="35" t="s">
        <v>133</v>
      </c>
      <c r="M6" s="35" t="s">
        <v>1713</v>
      </c>
      <c r="O6" s="38" t="s">
        <v>135</v>
      </c>
      <c r="Y6" s="35">
        <v>7.4</v>
      </c>
      <c r="Z6" s="35">
        <v>1.2</v>
      </c>
      <c r="AA6" s="37">
        <v>0.8</v>
      </c>
      <c r="AB6" s="39">
        <v>2.7</v>
      </c>
      <c r="AC6" s="38">
        <v>10.8</v>
      </c>
    </row>
    <row r="7" spans="1:85">
      <c r="A7" s="321" t="s">
        <v>1709</v>
      </c>
      <c r="B7" s="322" t="s">
        <v>1718</v>
      </c>
      <c r="C7" s="13" t="s">
        <v>1717</v>
      </c>
      <c r="D7" s="48">
        <v>0.3888888888888889</v>
      </c>
      <c r="E7" s="23" t="s">
        <v>1467</v>
      </c>
      <c r="G7" s="38">
        <v>7.2</v>
      </c>
      <c r="H7" s="38">
        <v>11.5</v>
      </c>
      <c r="K7" s="35" t="s">
        <v>1712</v>
      </c>
      <c r="L7" s="35" t="s">
        <v>133</v>
      </c>
      <c r="M7" s="35" t="s">
        <v>1713</v>
      </c>
      <c r="O7" s="38" t="s">
        <v>135</v>
      </c>
      <c r="Y7" s="35">
        <v>7.5</v>
      </c>
      <c r="Z7" s="35">
        <v>0.8</v>
      </c>
      <c r="AA7" s="37">
        <v>1.4</v>
      </c>
      <c r="AB7" s="39">
        <v>5.7</v>
      </c>
      <c r="AC7" s="38">
        <v>9.3000000000000007</v>
      </c>
    </row>
    <row r="8" spans="1:85">
      <c r="A8" s="321" t="s">
        <v>1709</v>
      </c>
      <c r="B8" s="322" t="s">
        <v>1719</v>
      </c>
      <c r="C8" s="13" t="s">
        <v>1717</v>
      </c>
      <c r="D8" s="48">
        <v>0.37708333333333338</v>
      </c>
      <c r="E8" s="23" t="s">
        <v>1467</v>
      </c>
      <c r="G8" s="38">
        <v>7</v>
      </c>
      <c r="H8" s="38">
        <v>9.5</v>
      </c>
      <c r="K8" s="35" t="s">
        <v>1712</v>
      </c>
      <c r="L8" s="35" t="s">
        <v>133</v>
      </c>
      <c r="M8" s="35" t="s">
        <v>1713</v>
      </c>
      <c r="O8" s="38" t="s">
        <v>135</v>
      </c>
      <c r="Y8" s="35">
        <v>7.5</v>
      </c>
      <c r="Z8" s="35">
        <v>1.4</v>
      </c>
      <c r="AA8" s="37">
        <v>1.7</v>
      </c>
      <c r="AB8" s="39">
        <v>3.3</v>
      </c>
      <c r="AC8" s="38">
        <v>10.1</v>
      </c>
    </row>
    <row r="9" spans="1:85">
      <c r="A9" s="321" t="s">
        <v>1709</v>
      </c>
      <c r="B9" s="322" t="s">
        <v>1720</v>
      </c>
      <c r="C9" s="13" t="s">
        <v>1717</v>
      </c>
      <c r="D9" s="48">
        <v>0.40277777777777773</v>
      </c>
      <c r="E9" s="23" t="s">
        <v>1467</v>
      </c>
      <c r="G9" s="38">
        <v>7.9</v>
      </c>
      <c r="H9" s="38">
        <v>11.5</v>
      </c>
      <c r="K9" s="35" t="s">
        <v>1712</v>
      </c>
      <c r="L9" s="35" t="s">
        <v>133</v>
      </c>
      <c r="M9" s="35" t="s">
        <v>1713</v>
      </c>
      <c r="O9" s="38" t="s">
        <v>135</v>
      </c>
      <c r="Y9" s="35">
        <v>7.3</v>
      </c>
      <c r="Z9" s="35">
        <v>0.8</v>
      </c>
      <c r="AA9" s="37">
        <v>1.6</v>
      </c>
      <c r="AB9" s="39">
        <v>6.3</v>
      </c>
      <c r="AC9" s="38">
        <v>9.5</v>
      </c>
    </row>
    <row r="10" spans="1:85">
      <c r="A10" s="321" t="s">
        <v>1709</v>
      </c>
      <c r="B10" s="322" t="s">
        <v>1721</v>
      </c>
      <c r="C10" s="13" t="s">
        <v>1717</v>
      </c>
      <c r="D10" s="48">
        <v>0.40972222222222227</v>
      </c>
      <c r="E10" s="23" t="s">
        <v>1467</v>
      </c>
      <c r="G10" s="38">
        <v>7.9</v>
      </c>
      <c r="H10" s="38">
        <v>14</v>
      </c>
      <c r="K10" s="35" t="s">
        <v>1712</v>
      </c>
      <c r="L10" s="35" t="s">
        <v>133</v>
      </c>
      <c r="M10" s="35" t="s">
        <v>1713</v>
      </c>
      <c r="O10" s="38" t="s">
        <v>135</v>
      </c>
      <c r="Y10" s="35">
        <v>7.2</v>
      </c>
      <c r="Z10" s="35">
        <v>1.2</v>
      </c>
      <c r="AA10" s="37">
        <v>1.3</v>
      </c>
      <c r="AB10" s="39">
        <v>2.7</v>
      </c>
      <c r="AC10" s="38">
        <v>9.5</v>
      </c>
    </row>
    <row r="11" spans="1:85">
      <c r="A11" s="321" t="s">
        <v>1709</v>
      </c>
      <c r="B11" s="322" t="s">
        <v>1722</v>
      </c>
      <c r="C11" s="13" t="s">
        <v>1723</v>
      </c>
      <c r="D11" s="48">
        <v>0.42499999999999999</v>
      </c>
      <c r="E11" s="23" t="s">
        <v>1467</v>
      </c>
      <c r="G11" s="38">
        <v>10.4</v>
      </c>
      <c r="H11" s="38">
        <v>10</v>
      </c>
      <c r="K11" s="35" t="s">
        <v>1712</v>
      </c>
      <c r="L11" s="35" t="s">
        <v>133</v>
      </c>
      <c r="M11" s="35" t="s">
        <v>1713</v>
      </c>
      <c r="O11" s="38" t="s">
        <v>135</v>
      </c>
      <c r="Y11" s="35">
        <v>7.3</v>
      </c>
      <c r="Z11" s="35">
        <v>1.1000000000000001</v>
      </c>
      <c r="AA11" s="37">
        <v>1.3</v>
      </c>
      <c r="AB11" s="39">
        <v>2</v>
      </c>
      <c r="AC11" s="38">
        <v>10.3</v>
      </c>
    </row>
    <row r="12" spans="1:85">
      <c r="A12" s="321" t="s">
        <v>1709</v>
      </c>
      <c r="B12" s="322" t="s">
        <v>1724</v>
      </c>
      <c r="C12" s="13" t="s">
        <v>1723</v>
      </c>
      <c r="D12" s="48">
        <v>0.4201388888888889</v>
      </c>
      <c r="E12" s="23" t="s">
        <v>1467</v>
      </c>
      <c r="G12" s="38">
        <v>9.3000000000000007</v>
      </c>
      <c r="H12" s="38">
        <v>9.5</v>
      </c>
      <c r="K12" s="35" t="s">
        <v>1712</v>
      </c>
      <c r="L12" s="35" t="s">
        <v>133</v>
      </c>
      <c r="M12" s="35" t="s">
        <v>1713</v>
      </c>
      <c r="O12" s="38" t="s">
        <v>135</v>
      </c>
      <c r="Y12" s="35">
        <v>7.3</v>
      </c>
      <c r="Z12" s="35">
        <v>1.2</v>
      </c>
      <c r="AA12" s="37">
        <v>0.3</v>
      </c>
      <c r="AB12" s="39">
        <v>1.3</v>
      </c>
      <c r="AC12" s="38">
        <v>11.2</v>
      </c>
    </row>
    <row r="13" spans="1:85">
      <c r="A13" s="321" t="s">
        <v>1709</v>
      </c>
      <c r="B13" s="322" t="s">
        <v>1725</v>
      </c>
      <c r="C13" s="13" t="s">
        <v>1723</v>
      </c>
      <c r="D13" s="48">
        <v>0.37361111111111112</v>
      </c>
      <c r="E13" s="23" t="s">
        <v>1467</v>
      </c>
      <c r="G13" s="38">
        <v>11.1</v>
      </c>
      <c r="H13" s="38">
        <v>11.5</v>
      </c>
      <c r="K13" s="35" t="s">
        <v>1712</v>
      </c>
      <c r="L13" s="35" t="s">
        <v>133</v>
      </c>
      <c r="M13" s="35" t="s">
        <v>1713</v>
      </c>
      <c r="O13" s="38" t="s">
        <v>135</v>
      </c>
      <c r="Y13" s="35">
        <v>7.4</v>
      </c>
      <c r="Z13" s="35">
        <v>1.1000000000000001</v>
      </c>
      <c r="AA13" s="37">
        <v>0.5</v>
      </c>
      <c r="AB13" s="39">
        <v>3.7</v>
      </c>
      <c r="AC13" s="38">
        <v>10.4</v>
      </c>
    </row>
    <row r="14" spans="1:85">
      <c r="A14" s="321" t="s">
        <v>1709</v>
      </c>
      <c r="B14" s="322" t="s">
        <v>1726</v>
      </c>
      <c r="C14" s="13" t="s">
        <v>1723</v>
      </c>
      <c r="D14" s="48">
        <v>0.47083333333333338</v>
      </c>
      <c r="E14" s="23" t="s">
        <v>1467</v>
      </c>
      <c r="G14" s="38">
        <v>9.8000000000000007</v>
      </c>
      <c r="H14" s="38">
        <v>10.5</v>
      </c>
      <c r="K14" s="35" t="s">
        <v>1712</v>
      </c>
      <c r="L14" s="35" t="s">
        <v>133</v>
      </c>
      <c r="M14" s="35" t="s">
        <v>1713</v>
      </c>
      <c r="O14" s="38" t="s">
        <v>135</v>
      </c>
      <c r="Y14" s="35">
        <v>7.3</v>
      </c>
      <c r="Z14" s="35">
        <v>1.1000000000000001</v>
      </c>
      <c r="AA14" s="37">
        <v>0.6</v>
      </c>
      <c r="AB14" s="39">
        <v>0.7</v>
      </c>
      <c r="AC14" s="38">
        <v>10.4</v>
      </c>
    </row>
    <row r="15" spans="1:85">
      <c r="A15" s="321" t="s">
        <v>1709</v>
      </c>
      <c r="B15" s="322" t="s">
        <v>1718</v>
      </c>
      <c r="C15" s="13" t="s">
        <v>1723</v>
      </c>
      <c r="D15" s="48">
        <v>0.39374999999999999</v>
      </c>
      <c r="E15" s="23" t="s">
        <v>1467</v>
      </c>
      <c r="G15" s="38">
        <v>10.9</v>
      </c>
      <c r="H15" s="38">
        <v>11.5</v>
      </c>
      <c r="K15" s="35" t="s">
        <v>1712</v>
      </c>
      <c r="L15" s="35" t="s">
        <v>133</v>
      </c>
      <c r="M15" s="35" t="s">
        <v>1713</v>
      </c>
      <c r="O15" s="38" t="s">
        <v>135</v>
      </c>
      <c r="Y15" s="35">
        <v>7.2</v>
      </c>
      <c r="Z15" s="35">
        <v>1.4</v>
      </c>
      <c r="AA15" s="37">
        <v>1.3</v>
      </c>
      <c r="AB15" s="39">
        <v>4.3</v>
      </c>
      <c r="AC15" s="38">
        <v>9.4</v>
      </c>
    </row>
    <row r="16" spans="1:85">
      <c r="A16" s="321" t="s">
        <v>1709</v>
      </c>
      <c r="B16" s="322" t="s">
        <v>1719</v>
      </c>
      <c r="C16" s="13" t="s">
        <v>1723</v>
      </c>
      <c r="D16" s="48">
        <v>0.37986111111111115</v>
      </c>
      <c r="E16" s="23" t="s">
        <v>1467</v>
      </c>
      <c r="G16" s="38">
        <v>11.9</v>
      </c>
      <c r="H16" s="38">
        <v>11</v>
      </c>
      <c r="K16" s="35" t="s">
        <v>1712</v>
      </c>
      <c r="L16" s="35" t="s">
        <v>133</v>
      </c>
      <c r="M16" s="35" t="s">
        <v>1713</v>
      </c>
      <c r="O16" s="38" t="s">
        <v>135</v>
      </c>
      <c r="Y16" s="35">
        <v>7.2</v>
      </c>
      <c r="Z16" s="35">
        <v>1.5</v>
      </c>
      <c r="AA16" s="37">
        <v>1.2</v>
      </c>
      <c r="AB16" s="39">
        <v>4</v>
      </c>
      <c r="AC16" s="38">
        <v>10.5</v>
      </c>
    </row>
    <row r="17" spans="1:29">
      <c r="A17" s="321" t="s">
        <v>1709</v>
      </c>
      <c r="B17" s="322" t="s">
        <v>1720</v>
      </c>
      <c r="C17" s="13" t="s">
        <v>1723</v>
      </c>
      <c r="D17" s="48">
        <v>0.40277777777777773</v>
      </c>
      <c r="E17" s="23" t="s">
        <v>1467</v>
      </c>
      <c r="G17" s="38">
        <v>11.1</v>
      </c>
      <c r="H17" s="38">
        <v>11</v>
      </c>
      <c r="K17" s="35" t="s">
        <v>1712</v>
      </c>
      <c r="L17" s="35" t="s">
        <v>133</v>
      </c>
      <c r="M17" s="35" t="s">
        <v>1713</v>
      </c>
      <c r="O17" s="38" t="s">
        <v>135</v>
      </c>
      <c r="Y17" s="35">
        <v>7.3</v>
      </c>
      <c r="Z17" s="35">
        <v>1.2</v>
      </c>
      <c r="AA17" s="37">
        <v>1.2</v>
      </c>
      <c r="AB17" s="39">
        <v>2.2999999999999998</v>
      </c>
      <c r="AC17" s="38">
        <v>10.1</v>
      </c>
    </row>
    <row r="18" spans="1:29">
      <c r="A18" s="321" t="s">
        <v>1709</v>
      </c>
      <c r="B18" s="322" t="s">
        <v>1727</v>
      </c>
      <c r="C18" s="13" t="s">
        <v>1723</v>
      </c>
      <c r="D18" s="48">
        <v>0.40763888888888888</v>
      </c>
      <c r="E18" s="23" t="s">
        <v>1467</v>
      </c>
      <c r="G18" s="38">
        <v>11.9</v>
      </c>
      <c r="H18" s="38">
        <v>12</v>
      </c>
      <c r="K18" s="35" t="s">
        <v>1712</v>
      </c>
      <c r="L18" s="35" t="s">
        <v>133</v>
      </c>
      <c r="M18" s="35" t="s">
        <v>1713</v>
      </c>
      <c r="O18" s="38" t="s">
        <v>135</v>
      </c>
      <c r="Y18" s="35">
        <v>7.3</v>
      </c>
      <c r="Z18" s="35">
        <v>1.3</v>
      </c>
      <c r="AA18" s="37">
        <v>1.4</v>
      </c>
      <c r="AB18" s="39">
        <v>1.7</v>
      </c>
      <c r="AC18" s="38">
        <v>10.6</v>
      </c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61" orientation="landscape" r:id="rId1"/>
  <colBreaks count="1" manualBreakCount="1">
    <brk id="29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CG70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375" style="35" bestFit="1" customWidth="1"/>
    <col min="2" max="2" width="16.125" style="13" bestFit="1" customWidth="1"/>
    <col min="3" max="3" width="11.625" style="13" bestFit="1" customWidth="1"/>
    <col min="4" max="4" width="9.625" style="337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264"/>
    <col min="29" max="29" width="9.625" style="38"/>
    <col min="30" max="30" width="10.5" style="37" bestFit="1" customWidth="1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323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1707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324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1728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1729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325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326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1730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1731</v>
      </c>
      <c r="B3" s="13" t="s">
        <v>1732</v>
      </c>
      <c r="C3" s="13" t="s">
        <v>1733</v>
      </c>
      <c r="D3" s="327">
        <v>0.53263888888888888</v>
      </c>
      <c r="E3" s="23" t="s">
        <v>131</v>
      </c>
      <c r="G3" s="38">
        <v>25.7</v>
      </c>
      <c r="H3" s="38">
        <v>21</v>
      </c>
      <c r="K3" s="35" t="s">
        <v>1734</v>
      </c>
      <c r="L3" s="35" t="s">
        <v>133</v>
      </c>
      <c r="M3" s="35" t="s">
        <v>1472</v>
      </c>
      <c r="P3" s="38" t="s">
        <v>1735</v>
      </c>
      <c r="R3" s="35" t="s">
        <v>1736</v>
      </c>
      <c r="Y3" s="35">
        <v>7.8</v>
      </c>
      <c r="Z3" s="35">
        <v>0.8</v>
      </c>
      <c r="AA3" s="38">
        <v>2.1</v>
      </c>
      <c r="AB3" s="264">
        <v>1</v>
      </c>
      <c r="AC3" s="38">
        <v>8.6</v>
      </c>
      <c r="AG3" s="37" t="s">
        <v>1552</v>
      </c>
      <c r="AH3" s="35" t="s">
        <v>1737</v>
      </c>
      <c r="AI3" s="35">
        <v>1.2E-2</v>
      </c>
      <c r="AJ3" s="35">
        <v>0.08</v>
      </c>
      <c r="AL3" s="39" t="s">
        <v>1479</v>
      </c>
      <c r="AM3" s="35" t="s">
        <v>1496</v>
      </c>
      <c r="AO3" s="35" t="s">
        <v>1738</v>
      </c>
      <c r="AS3" s="38">
        <v>5.6</v>
      </c>
      <c r="AX3" s="35">
        <v>0.14000000000000001</v>
      </c>
      <c r="BR3" s="35">
        <v>4.0000000000000002E-4</v>
      </c>
      <c r="BS3" s="35">
        <v>5.9999999999999995E-4</v>
      </c>
    </row>
    <row r="4" spans="1:85">
      <c r="A4" s="35" t="s">
        <v>1731</v>
      </c>
      <c r="B4" s="13" t="s">
        <v>1732</v>
      </c>
      <c r="C4" s="13" t="s">
        <v>1545</v>
      </c>
      <c r="D4" s="327">
        <v>0.54513888888888895</v>
      </c>
      <c r="E4" s="23" t="s">
        <v>131</v>
      </c>
      <c r="G4" s="38">
        <v>30.2</v>
      </c>
      <c r="H4" s="38">
        <v>21.5</v>
      </c>
      <c r="K4" s="35" t="s">
        <v>1219</v>
      </c>
      <c r="L4" s="35" t="s">
        <v>133</v>
      </c>
      <c r="M4" s="35" t="s">
        <v>225</v>
      </c>
      <c r="P4" s="38" t="s">
        <v>1476</v>
      </c>
      <c r="R4" s="35" t="s">
        <v>1739</v>
      </c>
      <c r="Y4" s="35">
        <v>7.9</v>
      </c>
      <c r="Z4" s="35">
        <v>0.6</v>
      </c>
      <c r="AA4" s="38">
        <v>2.2000000000000002</v>
      </c>
      <c r="AB4" s="264" t="s">
        <v>1519</v>
      </c>
      <c r="AC4" s="38">
        <v>7.8</v>
      </c>
      <c r="AG4" s="37" t="s">
        <v>1552</v>
      </c>
      <c r="AH4" s="35" t="s">
        <v>1551</v>
      </c>
      <c r="AI4" s="35">
        <v>1.2E-2</v>
      </c>
      <c r="AJ4" s="35">
        <v>0.06</v>
      </c>
      <c r="AL4" s="39" t="s">
        <v>1740</v>
      </c>
      <c r="AM4" s="35">
        <v>0.08</v>
      </c>
      <c r="AO4" s="35" t="s">
        <v>1741</v>
      </c>
      <c r="AS4" s="38">
        <v>6.7</v>
      </c>
      <c r="AX4" s="113">
        <v>0.2</v>
      </c>
      <c r="BR4" s="35">
        <v>4.0000000000000002E-4</v>
      </c>
      <c r="BS4" s="35">
        <v>4.0000000000000002E-4</v>
      </c>
    </row>
    <row r="5" spans="1:85">
      <c r="A5" s="35" t="s">
        <v>1731</v>
      </c>
      <c r="B5" s="13" t="s">
        <v>1732</v>
      </c>
      <c r="C5" s="13" t="s">
        <v>1742</v>
      </c>
      <c r="D5" s="327">
        <v>0.55902777777777779</v>
      </c>
      <c r="E5" s="23" t="s">
        <v>131</v>
      </c>
      <c r="G5" s="38">
        <v>25.3</v>
      </c>
      <c r="H5" s="38">
        <v>20.5</v>
      </c>
      <c r="K5" s="35" t="s">
        <v>1219</v>
      </c>
      <c r="L5" s="35" t="s">
        <v>133</v>
      </c>
      <c r="M5" s="35" t="s">
        <v>1472</v>
      </c>
      <c r="P5" s="38" t="s">
        <v>1476</v>
      </c>
      <c r="R5" s="35" t="s">
        <v>1739</v>
      </c>
      <c r="Y5" s="35">
        <v>7.7</v>
      </c>
      <c r="Z5" s="35">
        <v>1.1000000000000001</v>
      </c>
      <c r="AA5" s="38">
        <v>1.9</v>
      </c>
      <c r="AB5" s="264" t="s">
        <v>1519</v>
      </c>
      <c r="AC5" s="38">
        <v>7.2</v>
      </c>
      <c r="AG5" s="37" t="s">
        <v>1552</v>
      </c>
      <c r="AH5" s="35" t="s">
        <v>1551</v>
      </c>
      <c r="AI5" s="35">
        <v>1.4E-2</v>
      </c>
      <c r="AJ5" s="35">
        <v>0.08</v>
      </c>
      <c r="AL5" s="39" t="s">
        <v>286</v>
      </c>
      <c r="AM5" s="113">
        <v>0.1</v>
      </c>
      <c r="AO5" s="35" t="s">
        <v>1741</v>
      </c>
      <c r="AS5" s="38">
        <v>5.9</v>
      </c>
      <c r="AX5" s="35">
        <v>9.9000000000000005E-2</v>
      </c>
      <c r="BR5" s="35">
        <v>6.9999999999999999E-4</v>
      </c>
      <c r="BS5" s="35">
        <v>4.0000000000000002E-4</v>
      </c>
    </row>
    <row r="6" spans="1:85">
      <c r="A6" s="35" t="s">
        <v>1731</v>
      </c>
      <c r="B6" s="13" t="s">
        <v>1732</v>
      </c>
      <c r="C6" s="13" t="s">
        <v>1743</v>
      </c>
      <c r="D6" s="327">
        <v>0.55208333333333337</v>
      </c>
      <c r="E6" s="23" t="s">
        <v>131</v>
      </c>
      <c r="G6" s="38">
        <v>19.5</v>
      </c>
      <c r="H6" s="38">
        <v>17.7</v>
      </c>
      <c r="K6" s="35" t="s">
        <v>1219</v>
      </c>
      <c r="L6" s="35" t="s">
        <v>133</v>
      </c>
      <c r="M6" s="35" t="s">
        <v>1472</v>
      </c>
      <c r="P6" s="38" t="s">
        <v>1476</v>
      </c>
      <c r="R6" s="35" t="s">
        <v>1495</v>
      </c>
      <c r="Y6" s="35">
        <v>7.6</v>
      </c>
      <c r="Z6" s="35">
        <v>0.6</v>
      </c>
      <c r="AA6" s="38">
        <v>1.6</v>
      </c>
      <c r="AB6" s="264" t="s">
        <v>227</v>
      </c>
      <c r="AC6" s="38">
        <v>8.1999999999999993</v>
      </c>
      <c r="AG6" s="37" t="s">
        <v>1552</v>
      </c>
      <c r="AH6" s="35" t="s">
        <v>1551</v>
      </c>
      <c r="AI6" s="158">
        <v>0.01</v>
      </c>
      <c r="AJ6" s="35">
        <v>0.06</v>
      </c>
      <c r="AL6" s="39" t="s">
        <v>1479</v>
      </c>
      <c r="AM6" s="35" t="s">
        <v>1496</v>
      </c>
      <c r="AO6" s="35" t="s">
        <v>1741</v>
      </c>
      <c r="AS6" s="38">
        <v>5</v>
      </c>
      <c r="AX6" s="35">
        <v>7.8E-2</v>
      </c>
      <c r="BR6" s="35">
        <v>8.9999999999999998E-4</v>
      </c>
      <c r="BS6" s="35">
        <v>5.0000000000000001E-4</v>
      </c>
    </row>
    <row r="7" spans="1:85">
      <c r="A7" s="35" t="s">
        <v>1731</v>
      </c>
      <c r="B7" s="13" t="s">
        <v>1732</v>
      </c>
      <c r="C7" s="13" t="s">
        <v>1744</v>
      </c>
      <c r="D7" s="327">
        <v>0.55902777777777779</v>
      </c>
      <c r="E7" s="23" t="s">
        <v>131</v>
      </c>
      <c r="G7" s="38">
        <v>12.8</v>
      </c>
      <c r="H7" s="38">
        <v>15.7</v>
      </c>
      <c r="K7" s="35" t="s">
        <v>1219</v>
      </c>
      <c r="L7" s="35" t="s">
        <v>133</v>
      </c>
      <c r="M7" s="35" t="s">
        <v>1472</v>
      </c>
      <c r="P7" s="38" t="s">
        <v>1476</v>
      </c>
      <c r="R7" s="35" t="s">
        <v>285</v>
      </c>
      <c r="Y7" s="35">
        <v>7.4</v>
      </c>
      <c r="Z7" s="35">
        <v>1.2</v>
      </c>
      <c r="AA7" s="38">
        <v>2.9</v>
      </c>
      <c r="AB7" s="264" t="s">
        <v>227</v>
      </c>
      <c r="AC7" s="38">
        <v>7.7</v>
      </c>
      <c r="AG7" s="37" t="s">
        <v>1552</v>
      </c>
      <c r="AH7" s="35" t="s">
        <v>284</v>
      </c>
      <c r="AI7" s="35">
        <v>1.4E-2</v>
      </c>
      <c r="AJ7" s="35">
        <v>0.05</v>
      </c>
      <c r="AL7" s="39" t="s">
        <v>286</v>
      </c>
      <c r="AM7" s="35" t="s">
        <v>1496</v>
      </c>
      <c r="AO7" s="35" t="s">
        <v>1741</v>
      </c>
      <c r="AS7" s="38">
        <v>5.6</v>
      </c>
      <c r="AX7" s="35">
        <v>0.13</v>
      </c>
      <c r="BR7" s="35">
        <v>6.9999999999999999E-4</v>
      </c>
      <c r="BS7" s="35">
        <v>4.0000000000000002E-4</v>
      </c>
    </row>
    <row r="8" spans="1:85">
      <c r="A8" s="35" t="s">
        <v>1731</v>
      </c>
      <c r="B8" s="13" t="s">
        <v>1732</v>
      </c>
      <c r="C8" s="13" t="s">
        <v>1745</v>
      </c>
      <c r="D8" s="327">
        <v>0.54166666666666663</v>
      </c>
      <c r="E8" s="23" t="s">
        <v>131</v>
      </c>
      <c r="G8" s="38">
        <v>14.4</v>
      </c>
      <c r="H8" s="38">
        <v>12.4</v>
      </c>
      <c r="K8" s="35" t="s">
        <v>1219</v>
      </c>
      <c r="L8" s="35" t="s">
        <v>133</v>
      </c>
      <c r="M8" s="35" t="s">
        <v>1472</v>
      </c>
      <c r="P8" s="38" t="s">
        <v>1476</v>
      </c>
      <c r="R8" s="35" t="s">
        <v>1495</v>
      </c>
      <c r="Y8" s="35">
        <v>7.4</v>
      </c>
      <c r="Z8" s="35">
        <v>0.7</v>
      </c>
      <c r="AA8" s="38">
        <v>2.4</v>
      </c>
      <c r="AB8" s="264">
        <v>2</v>
      </c>
      <c r="AC8" s="38">
        <v>7.7</v>
      </c>
      <c r="AG8" s="37" t="s">
        <v>1552</v>
      </c>
      <c r="AH8" s="35" t="s">
        <v>284</v>
      </c>
      <c r="AI8" s="35">
        <v>1.4E-2</v>
      </c>
      <c r="AJ8" s="35">
        <v>0.06</v>
      </c>
      <c r="AL8" s="39" t="s">
        <v>1479</v>
      </c>
      <c r="AM8" s="35" t="s">
        <v>1496</v>
      </c>
      <c r="AO8" s="35" t="s">
        <v>1741</v>
      </c>
      <c r="AS8" s="38">
        <v>5.5</v>
      </c>
      <c r="AX8" s="113">
        <v>0.1</v>
      </c>
      <c r="BR8" s="35">
        <v>5.9999999999999995E-4</v>
      </c>
      <c r="BS8" s="35">
        <v>5.0000000000000001E-4</v>
      </c>
    </row>
    <row r="9" spans="1:85">
      <c r="A9" s="35" t="s">
        <v>1731</v>
      </c>
      <c r="B9" s="13" t="s">
        <v>1746</v>
      </c>
      <c r="C9" s="13" t="s">
        <v>1747</v>
      </c>
      <c r="D9" s="328">
        <v>0.47916666666666669</v>
      </c>
      <c r="E9" s="23" t="s">
        <v>131</v>
      </c>
      <c r="G9" s="329">
        <v>27</v>
      </c>
      <c r="H9" s="329">
        <v>21</v>
      </c>
      <c r="K9" s="330" t="s">
        <v>474</v>
      </c>
      <c r="L9" s="35" t="s">
        <v>133</v>
      </c>
      <c r="M9" s="35" t="s">
        <v>1472</v>
      </c>
      <c r="P9" s="38" t="s">
        <v>1476</v>
      </c>
      <c r="R9" s="35" t="s">
        <v>1748</v>
      </c>
      <c r="Y9" s="177">
        <v>7.7</v>
      </c>
      <c r="Z9" s="177">
        <v>1.7</v>
      </c>
      <c r="AA9" s="329">
        <v>4.7</v>
      </c>
      <c r="AB9" s="264">
        <v>1</v>
      </c>
      <c r="AC9" s="329">
        <v>6.2</v>
      </c>
      <c r="AG9" s="37" t="s">
        <v>1552</v>
      </c>
      <c r="AH9" s="177">
        <v>0.03</v>
      </c>
      <c r="AI9" s="177">
        <v>3.2000000000000001E-2</v>
      </c>
      <c r="AJ9" s="177">
        <v>0.14000000000000001</v>
      </c>
      <c r="AL9" s="39" t="s">
        <v>1479</v>
      </c>
      <c r="AM9" s="331">
        <v>0.18</v>
      </c>
      <c r="AO9" s="177">
        <v>5.2999999999999999E-2</v>
      </c>
      <c r="AS9" s="329">
        <v>5.2</v>
      </c>
      <c r="AX9" s="177">
        <v>7.3999999999999996E-2</v>
      </c>
    </row>
    <row r="10" spans="1:85">
      <c r="A10" s="35" t="s">
        <v>1731</v>
      </c>
      <c r="B10" s="13" t="s">
        <v>1746</v>
      </c>
      <c r="C10" s="13" t="s">
        <v>1749</v>
      </c>
      <c r="D10" s="328">
        <v>0.47916666666666669</v>
      </c>
      <c r="E10" s="23" t="s">
        <v>131</v>
      </c>
      <c r="G10" s="329">
        <v>33.200000000000003</v>
      </c>
      <c r="H10" s="329">
        <v>21.5</v>
      </c>
      <c r="K10" s="330" t="s">
        <v>474</v>
      </c>
      <c r="L10" s="35" t="s">
        <v>133</v>
      </c>
      <c r="M10" s="35" t="s">
        <v>225</v>
      </c>
      <c r="P10" s="38" t="s">
        <v>573</v>
      </c>
      <c r="R10" s="35" t="s">
        <v>1495</v>
      </c>
      <c r="Y10" s="177">
        <v>7.8</v>
      </c>
      <c r="Z10" s="177">
        <v>1.6</v>
      </c>
      <c r="AA10" s="329">
        <v>3.6</v>
      </c>
      <c r="AB10" s="264" t="s">
        <v>1519</v>
      </c>
      <c r="AC10" s="329">
        <v>6.5</v>
      </c>
      <c r="AG10" s="37" t="s">
        <v>1552</v>
      </c>
      <c r="AH10" s="177">
        <v>0.04</v>
      </c>
      <c r="AI10" s="177">
        <v>1.7999999999999999E-2</v>
      </c>
      <c r="AJ10" s="177">
        <v>0.11</v>
      </c>
      <c r="AL10" s="39" t="s">
        <v>1479</v>
      </c>
      <c r="AM10" s="331">
        <v>0.12</v>
      </c>
      <c r="AO10" s="177">
        <v>2.3E-2</v>
      </c>
      <c r="AS10" s="329">
        <v>5.8</v>
      </c>
      <c r="AX10" s="177">
        <v>9.1999999999999998E-2</v>
      </c>
    </row>
    <row r="11" spans="1:85">
      <c r="A11" s="35" t="s">
        <v>1731</v>
      </c>
      <c r="B11" s="13" t="s">
        <v>1746</v>
      </c>
      <c r="C11" s="13" t="s">
        <v>1750</v>
      </c>
      <c r="D11" s="328">
        <v>0.49305555555555558</v>
      </c>
      <c r="E11" s="23" t="s">
        <v>131</v>
      </c>
      <c r="G11" s="329">
        <v>29.5</v>
      </c>
      <c r="H11" s="329">
        <v>21</v>
      </c>
      <c r="K11" s="330" t="s">
        <v>474</v>
      </c>
      <c r="L11" s="35" t="s">
        <v>133</v>
      </c>
      <c r="M11" s="35" t="s">
        <v>1472</v>
      </c>
      <c r="P11" s="38" t="s">
        <v>1476</v>
      </c>
      <c r="R11" s="35" t="s">
        <v>1495</v>
      </c>
      <c r="Y11" s="177">
        <v>7.5</v>
      </c>
      <c r="Z11" s="177">
        <v>2.2000000000000002</v>
      </c>
      <c r="AA11" s="329">
        <v>6.2</v>
      </c>
      <c r="AB11" s="264" t="s">
        <v>1519</v>
      </c>
      <c r="AC11" s="329">
        <v>6.2</v>
      </c>
      <c r="AG11" s="37" t="s">
        <v>1552</v>
      </c>
      <c r="AH11" s="177">
        <v>0.03</v>
      </c>
      <c r="AI11" s="177">
        <v>1.9E-2</v>
      </c>
      <c r="AJ11" s="177">
        <v>0.12</v>
      </c>
      <c r="AL11" s="39" t="s">
        <v>1479</v>
      </c>
      <c r="AM11" s="331">
        <v>0.12</v>
      </c>
      <c r="AO11" s="177">
        <v>2.7E-2</v>
      </c>
      <c r="AS11" s="329">
        <v>5.0999999999999996</v>
      </c>
      <c r="AX11" s="177">
        <v>2.8000000000000001E-2</v>
      </c>
    </row>
    <row r="12" spans="1:85">
      <c r="A12" s="35" t="s">
        <v>1731</v>
      </c>
      <c r="B12" s="13" t="s">
        <v>1746</v>
      </c>
      <c r="C12" s="13" t="s">
        <v>1743</v>
      </c>
      <c r="D12" s="328">
        <v>0.4861111111111111</v>
      </c>
      <c r="E12" s="23" t="s">
        <v>131</v>
      </c>
      <c r="G12" s="329">
        <v>16</v>
      </c>
      <c r="H12" s="329">
        <v>18</v>
      </c>
      <c r="K12" s="330" t="s">
        <v>474</v>
      </c>
      <c r="L12" s="35" t="s">
        <v>133</v>
      </c>
      <c r="M12" s="35" t="s">
        <v>225</v>
      </c>
      <c r="P12" s="38" t="s">
        <v>1476</v>
      </c>
      <c r="R12" s="35" t="s">
        <v>1495</v>
      </c>
      <c r="Y12" s="177">
        <v>7.3</v>
      </c>
      <c r="Z12" s="177">
        <v>0.6</v>
      </c>
      <c r="AA12" s="329">
        <v>2</v>
      </c>
      <c r="AB12" s="264" t="s">
        <v>1519</v>
      </c>
      <c r="AC12" s="329">
        <v>7.1</v>
      </c>
      <c r="AG12" s="37" t="s">
        <v>1552</v>
      </c>
      <c r="AH12" s="177">
        <v>0.03</v>
      </c>
      <c r="AI12" s="177">
        <v>1.2E-2</v>
      </c>
      <c r="AJ12" s="177">
        <v>0.05</v>
      </c>
      <c r="AL12" s="39" t="s">
        <v>1479</v>
      </c>
      <c r="AM12" s="331" t="s">
        <v>1496</v>
      </c>
      <c r="AO12" s="177">
        <v>8.9999999999999993E-3</v>
      </c>
      <c r="AS12" s="329">
        <v>5</v>
      </c>
      <c r="AX12" s="332">
        <v>0.03</v>
      </c>
    </row>
    <row r="13" spans="1:85">
      <c r="A13" s="35" t="s">
        <v>1731</v>
      </c>
      <c r="B13" s="13" t="s">
        <v>1746</v>
      </c>
      <c r="C13" s="13" t="s">
        <v>1744</v>
      </c>
      <c r="D13" s="328">
        <v>0.48958333333333331</v>
      </c>
      <c r="E13" s="23" t="s">
        <v>131</v>
      </c>
      <c r="G13" s="329">
        <v>9.8000000000000007</v>
      </c>
      <c r="H13" s="329">
        <v>16.100000000000001</v>
      </c>
      <c r="K13" s="330" t="s">
        <v>474</v>
      </c>
      <c r="L13" s="35" t="s">
        <v>133</v>
      </c>
      <c r="M13" s="35" t="s">
        <v>1472</v>
      </c>
      <c r="P13" s="38" t="s">
        <v>1476</v>
      </c>
      <c r="R13" s="35" t="s">
        <v>1495</v>
      </c>
      <c r="Y13" s="177">
        <v>7.4</v>
      </c>
      <c r="Z13" s="177">
        <v>3.1</v>
      </c>
      <c r="AA13" s="329">
        <v>6.3</v>
      </c>
      <c r="AB13" s="264">
        <v>2</v>
      </c>
      <c r="AC13" s="329">
        <v>6.8</v>
      </c>
      <c r="AG13" s="37" t="s">
        <v>1552</v>
      </c>
      <c r="AH13" s="177">
        <v>0.06</v>
      </c>
      <c r="AI13" s="177">
        <v>1.9E-2</v>
      </c>
      <c r="AJ13" s="177">
        <v>0.15</v>
      </c>
      <c r="AL13" s="39" t="s">
        <v>1479</v>
      </c>
      <c r="AM13" s="331">
        <v>0.15</v>
      </c>
      <c r="AO13" s="177">
        <v>3.1E-2</v>
      </c>
      <c r="AS13" s="329">
        <v>4.9000000000000004</v>
      </c>
      <c r="AX13" s="177">
        <v>5.6000000000000001E-2</v>
      </c>
    </row>
    <row r="14" spans="1:85">
      <c r="A14" s="35" t="s">
        <v>1731</v>
      </c>
      <c r="B14" s="13" t="s">
        <v>1746</v>
      </c>
      <c r="C14" s="13" t="s">
        <v>1745</v>
      </c>
      <c r="D14" s="328">
        <v>0.47569444444444442</v>
      </c>
      <c r="E14" s="23" t="s">
        <v>131</v>
      </c>
      <c r="G14" s="329">
        <v>13.8</v>
      </c>
      <c r="H14" s="329">
        <v>16.5</v>
      </c>
      <c r="K14" s="330" t="s">
        <v>474</v>
      </c>
      <c r="L14" s="35" t="s">
        <v>133</v>
      </c>
      <c r="M14" s="35" t="s">
        <v>1472</v>
      </c>
      <c r="P14" s="38" t="s">
        <v>1476</v>
      </c>
      <c r="R14" s="35" t="s">
        <v>1495</v>
      </c>
      <c r="Y14" s="177">
        <v>7.3</v>
      </c>
      <c r="Z14" s="177">
        <v>2.7</v>
      </c>
      <c r="AA14" s="329">
        <v>4.7</v>
      </c>
      <c r="AB14" s="264">
        <v>1</v>
      </c>
      <c r="AC14" s="329">
        <v>6.9</v>
      </c>
      <c r="AG14" s="37" t="s">
        <v>1552</v>
      </c>
      <c r="AH14" s="177">
        <v>0.02</v>
      </c>
      <c r="AI14" s="177">
        <v>1.6E-2</v>
      </c>
      <c r="AJ14" s="177">
        <v>0.09</v>
      </c>
      <c r="AL14" s="39" t="s">
        <v>1479</v>
      </c>
      <c r="AM14" s="331">
        <v>0.12</v>
      </c>
      <c r="AO14" s="177">
        <v>1.9E-2</v>
      </c>
      <c r="AS14" s="329">
        <v>4.7</v>
      </c>
      <c r="AX14" s="177">
        <v>3.7999999999999999E-2</v>
      </c>
    </row>
    <row r="15" spans="1:85">
      <c r="A15" s="35" t="s">
        <v>1751</v>
      </c>
      <c r="B15" s="13" t="s">
        <v>1752</v>
      </c>
      <c r="C15" s="13" t="s">
        <v>1747</v>
      </c>
      <c r="D15" s="328">
        <v>0.54861111111111105</v>
      </c>
      <c r="E15" s="23" t="s">
        <v>131</v>
      </c>
      <c r="G15" s="329">
        <v>27.6</v>
      </c>
      <c r="H15" s="329">
        <v>23</v>
      </c>
      <c r="K15" s="35" t="s">
        <v>132</v>
      </c>
      <c r="L15" s="35" t="s">
        <v>133</v>
      </c>
      <c r="M15" s="35" t="s">
        <v>1472</v>
      </c>
      <c r="P15" s="38" t="s">
        <v>1476</v>
      </c>
      <c r="R15" s="35" t="s">
        <v>1753</v>
      </c>
      <c r="Y15" s="49">
        <v>8</v>
      </c>
      <c r="Z15" s="49">
        <v>6</v>
      </c>
      <c r="AA15" s="329">
        <v>7.2</v>
      </c>
      <c r="AB15" s="333">
        <v>1</v>
      </c>
      <c r="AC15" s="329">
        <v>7.8</v>
      </c>
      <c r="AG15" s="37" t="s">
        <v>1552</v>
      </c>
      <c r="AH15" s="35" t="s">
        <v>1551</v>
      </c>
      <c r="AI15" s="177">
        <v>4.3999999999999997E-2</v>
      </c>
      <c r="AJ15" s="177">
        <v>0.08</v>
      </c>
      <c r="AL15" s="39" t="s">
        <v>1479</v>
      </c>
      <c r="AM15" s="35" t="s">
        <v>1496</v>
      </c>
      <c r="AO15" s="35" t="s">
        <v>1741</v>
      </c>
      <c r="AS15" s="334">
        <v>10</v>
      </c>
      <c r="AX15" s="335">
        <v>0.7</v>
      </c>
    </row>
    <row r="16" spans="1:85">
      <c r="A16" s="35" t="s">
        <v>1731</v>
      </c>
      <c r="B16" s="13" t="s">
        <v>1752</v>
      </c>
      <c r="C16" s="13" t="s">
        <v>1749</v>
      </c>
      <c r="D16" s="328">
        <v>0.56111111111111112</v>
      </c>
      <c r="E16" s="23" t="s">
        <v>131</v>
      </c>
      <c r="G16" s="329">
        <v>34</v>
      </c>
      <c r="H16" s="329">
        <v>25.4</v>
      </c>
      <c r="K16" s="35" t="s">
        <v>132</v>
      </c>
      <c r="L16" s="35" t="s">
        <v>133</v>
      </c>
      <c r="M16" s="35" t="s">
        <v>1472</v>
      </c>
      <c r="P16" s="38" t="s">
        <v>1476</v>
      </c>
      <c r="R16" s="35" t="s">
        <v>1495</v>
      </c>
      <c r="Y16" s="177">
        <v>7.8</v>
      </c>
      <c r="Z16" s="177">
        <v>6.9</v>
      </c>
      <c r="AA16" s="329">
        <v>6.7</v>
      </c>
      <c r="AB16" s="333" t="s">
        <v>1519</v>
      </c>
      <c r="AC16" s="329">
        <v>7.2</v>
      </c>
      <c r="AG16" s="37" t="s">
        <v>1552</v>
      </c>
      <c r="AH16" s="35" t="s">
        <v>1551</v>
      </c>
      <c r="AI16" s="177">
        <v>6.2E-2</v>
      </c>
      <c r="AJ16" s="177">
        <v>0.08</v>
      </c>
      <c r="AL16" s="39" t="s">
        <v>1479</v>
      </c>
      <c r="AM16" s="35">
        <v>0.08</v>
      </c>
      <c r="AO16" s="35" t="s">
        <v>1741</v>
      </c>
      <c r="AS16" s="334">
        <v>10</v>
      </c>
      <c r="AX16" s="177">
        <v>0.28999999999999998</v>
      </c>
    </row>
    <row r="17" spans="1:71">
      <c r="A17" s="35" t="s">
        <v>1731</v>
      </c>
      <c r="B17" s="13" t="s">
        <v>1752</v>
      </c>
      <c r="C17" s="13" t="s">
        <v>1750</v>
      </c>
      <c r="D17" s="328">
        <v>0.57638888888888895</v>
      </c>
      <c r="E17" s="23" t="s">
        <v>131</v>
      </c>
      <c r="G17" s="329">
        <v>28.8</v>
      </c>
      <c r="H17" s="329">
        <v>23.9</v>
      </c>
      <c r="K17" s="35" t="s">
        <v>132</v>
      </c>
      <c r="L17" s="35" t="s">
        <v>133</v>
      </c>
      <c r="M17" s="35" t="s">
        <v>1472</v>
      </c>
      <c r="P17" s="38" t="s">
        <v>1476</v>
      </c>
      <c r="R17" s="35" t="s">
        <v>1495</v>
      </c>
      <c r="Y17" s="177">
        <v>7.9</v>
      </c>
      <c r="Z17" s="177">
        <v>3.2</v>
      </c>
      <c r="AA17" s="329">
        <v>5.7</v>
      </c>
      <c r="AB17" s="264" t="s">
        <v>1519</v>
      </c>
      <c r="AC17" s="329">
        <v>6.9</v>
      </c>
      <c r="AG17" s="37" t="s">
        <v>1552</v>
      </c>
      <c r="AH17" s="35" t="s">
        <v>1551</v>
      </c>
      <c r="AI17" s="177">
        <v>3.7999999999999999E-2</v>
      </c>
      <c r="AJ17" s="177">
        <v>7.0000000000000007E-2</v>
      </c>
      <c r="AL17" s="39" t="s">
        <v>1479</v>
      </c>
      <c r="AM17" s="35">
        <v>0.08</v>
      </c>
      <c r="AO17" s="35" t="s">
        <v>1741</v>
      </c>
      <c r="AS17" s="329">
        <v>8.1</v>
      </c>
      <c r="AX17" s="177">
        <v>0.33</v>
      </c>
    </row>
    <row r="18" spans="1:71">
      <c r="A18" s="35" t="s">
        <v>1731</v>
      </c>
      <c r="B18" s="13" t="s">
        <v>1752</v>
      </c>
      <c r="C18" s="13" t="s">
        <v>1754</v>
      </c>
      <c r="D18" s="328">
        <v>0.56597222222222221</v>
      </c>
      <c r="E18" s="23" t="s">
        <v>131</v>
      </c>
      <c r="G18" s="329">
        <v>17.5</v>
      </c>
      <c r="H18" s="329">
        <v>19.100000000000001</v>
      </c>
      <c r="K18" s="330" t="s">
        <v>474</v>
      </c>
      <c r="L18" s="35" t="s">
        <v>133</v>
      </c>
      <c r="M18" s="35" t="s">
        <v>1472</v>
      </c>
      <c r="P18" s="38" t="s">
        <v>1476</v>
      </c>
      <c r="R18" s="35" t="s">
        <v>1495</v>
      </c>
      <c r="Y18" s="177">
        <v>7.6</v>
      </c>
      <c r="Z18" s="177">
        <v>2.4</v>
      </c>
      <c r="AA18" s="329">
        <v>4.2</v>
      </c>
      <c r="AB18" s="264" t="s">
        <v>1519</v>
      </c>
      <c r="AC18" s="329">
        <v>7.8</v>
      </c>
      <c r="AG18" s="37" t="s">
        <v>1552</v>
      </c>
      <c r="AH18" s="35" t="s">
        <v>1551</v>
      </c>
      <c r="AI18" s="177">
        <v>3.3000000000000002E-2</v>
      </c>
      <c r="AJ18" s="177">
        <v>0.05</v>
      </c>
      <c r="AL18" s="39" t="s">
        <v>1479</v>
      </c>
      <c r="AM18" s="35" t="s">
        <v>1496</v>
      </c>
      <c r="AO18" s="35" t="s">
        <v>1741</v>
      </c>
      <c r="AS18" s="329">
        <v>6.4</v>
      </c>
      <c r="AX18" s="177">
        <v>0.23</v>
      </c>
    </row>
    <row r="19" spans="1:71">
      <c r="A19" s="35" t="s">
        <v>1731</v>
      </c>
      <c r="B19" s="13" t="s">
        <v>1752</v>
      </c>
      <c r="C19" s="13" t="s">
        <v>1744</v>
      </c>
      <c r="D19" s="328">
        <v>0.57291666666666663</v>
      </c>
      <c r="E19" s="23" t="s">
        <v>131</v>
      </c>
      <c r="G19" s="329">
        <v>13.9</v>
      </c>
      <c r="H19" s="329">
        <v>16.3</v>
      </c>
      <c r="K19" s="330" t="s">
        <v>474</v>
      </c>
      <c r="L19" s="35" t="s">
        <v>133</v>
      </c>
      <c r="M19" s="35" t="s">
        <v>1472</v>
      </c>
      <c r="P19" s="38" t="s">
        <v>1476</v>
      </c>
      <c r="R19" s="35" t="s">
        <v>1495</v>
      </c>
      <c r="Y19" s="177">
        <v>7.4</v>
      </c>
      <c r="Z19" s="177">
        <v>6.1</v>
      </c>
      <c r="AA19" s="329">
        <v>7.1</v>
      </c>
      <c r="AB19" s="264" t="s">
        <v>1519</v>
      </c>
      <c r="AC19" s="329">
        <v>7</v>
      </c>
      <c r="AG19" s="37" t="s">
        <v>1552</v>
      </c>
      <c r="AH19" s="35" t="s">
        <v>284</v>
      </c>
      <c r="AI19" s="177">
        <v>2.9000000000000001E-2</v>
      </c>
      <c r="AJ19" s="177">
        <v>7.0000000000000007E-2</v>
      </c>
      <c r="AL19" s="39" t="s">
        <v>1479</v>
      </c>
      <c r="AM19" s="35" t="s">
        <v>1496</v>
      </c>
      <c r="AO19" s="35" t="s">
        <v>1741</v>
      </c>
      <c r="AS19" s="329">
        <v>7.4</v>
      </c>
      <c r="AX19" s="177">
        <v>0.35</v>
      </c>
    </row>
    <row r="20" spans="1:71">
      <c r="A20" s="35" t="s">
        <v>1731</v>
      </c>
      <c r="B20" s="13" t="s">
        <v>1752</v>
      </c>
      <c r="C20" s="13" t="s">
        <v>1745</v>
      </c>
      <c r="D20" s="328">
        <v>0.55902777777777779</v>
      </c>
      <c r="E20" s="23" t="s">
        <v>131</v>
      </c>
      <c r="G20" s="329">
        <v>16.2</v>
      </c>
      <c r="H20" s="329">
        <v>18</v>
      </c>
      <c r="K20" s="330" t="s">
        <v>474</v>
      </c>
      <c r="L20" s="35" t="s">
        <v>133</v>
      </c>
      <c r="M20" s="35" t="s">
        <v>1472</v>
      </c>
      <c r="P20" s="38" t="s">
        <v>1476</v>
      </c>
      <c r="R20" s="35" t="s">
        <v>1495</v>
      </c>
      <c r="Y20" s="177">
        <v>7.5</v>
      </c>
      <c r="Z20" s="177">
        <v>1.3</v>
      </c>
      <c r="AA20" s="329">
        <v>4.7</v>
      </c>
      <c r="AB20" s="264" t="s">
        <v>1519</v>
      </c>
      <c r="AC20" s="329">
        <v>7.6</v>
      </c>
      <c r="AG20" s="37" t="s">
        <v>1552</v>
      </c>
      <c r="AH20" s="35" t="s">
        <v>1551</v>
      </c>
      <c r="AI20" s="177">
        <v>2.7E-2</v>
      </c>
      <c r="AJ20" s="177">
        <v>7.0000000000000007E-2</v>
      </c>
      <c r="AL20" s="39" t="s">
        <v>1479</v>
      </c>
      <c r="AM20" s="35" t="s">
        <v>1496</v>
      </c>
      <c r="AO20" s="35" t="s">
        <v>1741</v>
      </c>
      <c r="AS20" s="329">
        <v>6.7</v>
      </c>
      <c r="AX20" s="177">
        <v>0.25</v>
      </c>
    </row>
    <row r="21" spans="1:71">
      <c r="A21" s="35" t="s">
        <v>1751</v>
      </c>
      <c r="B21" s="13" t="s">
        <v>1755</v>
      </c>
      <c r="C21" s="13" t="s">
        <v>1747</v>
      </c>
      <c r="D21" s="328">
        <v>0.57986111111111105</v>
      </c>
      <c r="E21" s="23" t="s">
        <v>131</v>
      </c>
      <c r="F21" s="336">
        <v>0.86399999999999999</v>
      </c>
      <c r="G21" s="329">
        <v>26.1</v>
      </c>
      <c r="H21" s="329">
        <v>25.1</v>
      </c>
      <c r="K21" s="35" t="s">
        <v>132</v>
      </c>
      <c r="L21" s="35" t="s">
        <v>133</v>
      </c>
      <c r="M21" s="35" t="s">
        <v>1472</v>
      </c>
      <c r="P21" s="38" t="s">
        <v>1476</v>
      </c>
      <c r="R21" s="35" t="s">
        <v>1753</v>
      </c>
      <c r="Y21" s="177">
        <v>8.1</v>
      </c>
      <c r="Z21" s="177">
        <v>7.4</v>
      </c>
      <c r="AA21" s="329">
        <v>7</v>
      </c>
      <c r="AB21" s="264">
        <v>2</v>
      </c>
      <c r="AC21" s="329">
        <v>9.1999999999999993</v>
      </c>
      <c r="AG21" s="37" t="s">
        <v>1552</v>
      </c>
      <c r="AH21" s="35" t="s">
        <v>1551</v>
      </c>
      <c r="AI21" s="177">
        <v>2.5999999999999999E-2</v>
      </c>
      <c r="AJ21" s="177">
        <v>0.09</v>
      </c>
      <c r="AL21" s="39" t="s">
        <v>1479</v>
      </c>
      <c r="AM21" s="35" t="s">
        <v>1496</v>
      </c>
      <c r="AO21" s="35" t="s">
        <v>1741</v>
      </c>
      <c r="AS21" s="329">
        <v>9.1</v>
      </c>
      <c r="AX21" s="177">
        <v>0.65</v>
      </c>
      <c r="BR21" s="35" t="s">
        <v>1560</v>
      </c>
      <c r="BS21" s="35">
        <v>2.9999999999999997E-4</v>
      </c>
    </row>
    <row r="22" spans="1:71">
      <c r="A22" s="35" t="s">
        <v>1731</v>
      </c>
      <c r="B22" s="13" t="s">
        <v>1755</v>
      </c>
      <c r="C22" s="13" t="s">
        <v>1749</v>
      </c>
      <c r="D22" s="328">
        <v>0.59375</v>
      </c>
      <c r="E22" s="23" t="s">
        <v>131</v>
      </c>
      <c r="F22" s="336">
        <v>1.05</v>
      </c>
      <c r="G22" s="329">
        <v>33.5</v>
      </c>
      <c r="H22" s="329">
        <v>27.3</v>
      </c>
      <c r="K22" s="35" t="s">
        <v>132</v>
      </c>
      <c r="L22" s="35" t="s">
        <v>133</v>
      </c>
      <c r="M22" s="35" t="s">
        <v>1472</v>
      </c>
      <c r="P22" s="38" t="s">
        <v>1476</v>
      </c>
      <c r="R22" s="35" t="s">
        <v>1495</v>
      </c>
      <c r="Y22" s="177">
        <v>7.9</v>
      </c>
      <c r="Z22" s="177">
        <v>4.8</v>
      </c>
      <c r="AA22" s="329">
        <v>7</v>
      </c>
      <c r="AB22" s="264">
        <v>2</v>
      </c>
      <c r="AC22" s="329">
        <v>7.3</v>
      </c>
      <c r="AG22" s="37" t="s">
        <v>1552</v>
      </c>
      <c r="AH22" s="35" t="s">
        <v>1551</v>
      </c>
      <c r="AI22" s="177">
        <v>1.9E-2</v>
      </c>
      <c r="AJ22" s="177">
        <v>0.09</v>
      </c>
      <c r="AL22" s="39" t="s">
        <v>1479</v>
      </c>
      <c r="AM22" s="35" t="s">
        <v>1496</v>
      </c>
      <c r="AO22" s="35" t="s">
        <v>1741</v>
      </c>
      <c r="AS22" s="329">
        <v>8.8000000000000007</v>
      </c>
      <c r="AX22" s="335">
        <v>0.3</v>
      </c>
      <c r="BR22" s="35" t="s">
        <v>1560</v>
      </c>
      <c r="BS22" s="35" t="s">
        <v>342</v>
      </c>
    </row>
    <row r="23" spans="1:71">
      <c r="A23" s="35" t="s">
        <v>1731</v>
      </c>
      <c r="B23" s="13" t="s">
        <v>1755</v>
      </c>
      <c r="C23" s="13" t="s">
        <v>1750</v>
      </c>
      <c r="D23" s="328">
        <v>0.60763888888888895</v>
      </c>
      <c r="E23" s="23" t="s">
        <v>131</v>
      </c>
      <c r="F23" s="336">
        <v>1.393</v>
      </c>
      <c r="G23" s="329">
        <v>24</v>
      </c>
      <c r="H23" s="329">
        <v>25.6</v>
      </c>
      <c r="K23" s="330" t="s">
        <v>474</v>
      </c>
      <c r="L23" s="35" t="s">
        <v>133</v>
      </c>
      <c r="M23" s="35" t="s">
        <v>1472</v>
      </c>
      <c r="P23" s="38" t="s">
        <v>1476</v>
      </c>
      <c r="R23" s="35" t="s">
        <v>1495</v>
      </c>
      <c r="Y23" s="49">
        <v>8</v>
      </c>
      <c r="Z23" s="177">
        <v>3.1</v>
      </c>
      <c r="AA23" s="329">
        <v>5.2</v>
      </c>
      <c r="AB23" s="264" t="s">
        <v>1519</v>
      </c>
      <c r="AC23" s="329">
        <v>7.1</v>
      </c>
      <c r="AG23" s="37" t="s">
        <v>1552</v>
      </c>
      <c r="AH23" s="35" t="s">
        <v>1551</v>
      </c>
      <c r="AI23" s="177">
        <v>2.8000000000000001E-2</v>
      </c>
      <c r="AJ23" s="177">
        <v>0.16</v>
      </c>
      <c r="AL23" s="39" t="s">
        <v>1479</v>
      </c>
      <c r="AM23" s="35">
        <v>0.08</v>
      </c>
      <c r="AO23" s="35" t="s">
        <v>1741</v>
      </c>
      <c r="AS23" s="329">
        <v>6.8</v>
      </c>
      <c r="AX23" s="177">
        <v>0.21</v>
      </c>
      <c r="BR23" s="35">
        <v>2.0000000000000001E-4</v>
      </c>
      <c r="BS23" s="35" t="s">
        <v>1560</v>
      </c>
    </row>
    <row r="24" spans="1:71">
      <c r="A24" s="35" t="s">
        <v>1731</v>
      </c>
      <c r="B24" s="13" t="s">
        <v>1755</v>
      </c>
      <c r="C24" s="13" t="s">
        <v>1743</v>
      </c>
      <c r="D24" s="328">
        <v>0.59375</v>
      </c>
      <c r="E24" s="23" t="s">
        <v>131</v>
      </c>
      <c r="F24" s="336">
        <v>2.407</v>
      </c>
      <c r="G24" s="329">
        <v>19.7</v>
      </c>
      <c r="H24" s="329">
        <v>18.8</v>
      </c>
      <c r="K24" s="330" t="s">
        <v>474</v>
      </c>
      <c r="L24" s="35" t="s">
        <v>133</v>
      </c>
      <c r="M24" s="35" t="s">
        <v>1472</v>
      </c>
      <c r="P24" s="38" t="s">
        <v>1476</v>
      </c>
      <c r="R24" s="35" t="s">
        <v>1495</v>
      </c>
      <c r="Y24" s="177">
        <v>7.7</v>
      </c>
      <c r="Z24" s="177">
        <v>1.8</v>
      </c>
      <c r="AA24" s="329">
        <v>4.2</v>
      </c>
      <c r="AB24" s="264" t="s">
        <v>1519</v>
      </c>
      <c r="AC24" s="329">
        <v>8.3000000000000007</v>
      </c>
      <c r="AG24" s="37" t="s">
        <v>1552</v>
      </c>
      <c r="AH24" s="35" t="s">
        <v>1551</v>
      </c>
      <c r="AI24" s="177">
        <v>2.1000000000000001E-2</v>
      </c>
      <c r="AJ24" s="177">
        <v>7.0000000000000007E-2</v>
      </c>
      <c r="AL24" s="39" t="s">
        <v>1479</v>
      </c>
      <c r="AM24" s="35" t="s">
        <v>1496</v>
      </c>
      <c r="AO24" s="35" t="s">
        <v>1741</v>
      </c>
      <c r="AS24" s="329">
        <v>5.9</v>
      </c>
      <c r="AX24" s="177">
        <v>0.16</v>
      </c>
      <c r="BR24" s="35">
        <v>5.0000000000000001E-4</v>
      </c>
      <c r="BS24" s="35" t="s">
        <v>1560</v>
      </c>
    </row>
    <row r="25" spans="1:71">
      <c r="A25" s="35" t="s">
        <v>1731</v>
      </c>
      <c r="B25" s="13" t="s">
        <v>1755</v>
      </c>
      <c r="C25" s="13" t="s">
        <v>1744</v>
      </c>
      <c r="D25" s="328">
        <v>0.6020833333333333</v>
      </c>
      <c r="E25" s="23" t="s">
        <v>131</v>
      </c>
      <c r="F25" s="336">
        <v>0.79800000000000004</v>
      </c>
      <c r="G25" s="329">
        <v>14.2</v>
      </c>
      <c r="H25" s="329">
        <v>15.7</v>
      </c>
      <c r="K25" s="330" t="s">
        <v>474</v>
      </c>
      <c r="L25" s="35" t="s">
        <v>133</v>
      </c>
      <c r="M25" s="35" t="s">
        <v>1472</v>
      </c>
      <c r="P25" s="38" t="s">
        <v>1476</v>
      </c>
      <c r="R25" s="35" t="s">
        <v>1495</v>
      </c>
      <c r="Y25" s="177">
        <v>7.5</v>
      </c>
      <c r="Z25" s="177">
        <v>3.3</v>
      </c>
      <c r="AA25" s="329">
        <v>6.2</v>
      </c>
      <c r="AB25" s="264">
        <v>1</v>
      </c>
      <c r="AC25" s="329">
        <v>8.6</v>
      </c>
      <c r="AG25" s="37" t="s">
        <v>1552</v>
      </c>
      <c r="AH25" s="35" t="s">
        <v>1551</v>
      </c>
      <c r="AI25" s="177">
        <v>2.5999999999999999E-2</v>
      </c>
      <c r="AJ25" s="177">
        <v>0.08</v>
      </c>
      <c r="AL25" s="39" t="s">
        <v>1479</v>
      </c>
      <c r="AM25" s="35" t="s">
        <v>1496</v>
      </c>
      <c r="AO25" s="35" t="s">
        <v>1741</v>
      </c>
      <c r="AS25" s="329">
        <v>6.6</v>
      </c>
      <c r="AX25" s="177">
        <v>0.25</v>
      </c>
      <c r="BR25" s="35">
        <v>2.0000000000000001E-4</v>
      </c>
      <c r="BS25" s="35" t="s">
        <v>1560</v>
      </c>
    </row>
    <row r="26" spans="1:71">
      <c r="A26" s="35" t="s">
        <v>1731</v>
      </c>
      <c r="B26" s="13" t="s">
        <v>1755</v>
      </c>
      <c r="C26" s="13" t="s">
        <v>1745</v>
      </c>
      <c r="D26" s="328">
        <v>0.59027777777777779</v>
      </c>
      <c r="E26" s="23" t="s">
        <v>131</v>
      </c>
      <c r="F26" s="336">
        <v>1.3009999999999999</v>
      </c>
      <c r="G26" s="329">
        <v>17.7</v>
      </c>
      <c r="H26" s="329">
        <v>17.8</v>
      </c>
      <c r="K26" s="330" t="s">
        <v>474</v>
      </c>
      <c r="L26" s="35" t="s">
        <v>133</v>
      </c>
      <c r="M26" s="35" t="s">
        <v>1472</v>
      </c>
      <c r="P26" s="38" t="s">
        <v>1476</v>
      </c>
      <c r="R26" s="35" t="s">
        <v>1495</v>
      </c>
      <c r="Y26" s="177">
        <v>7.6</v>
      </c>
      <c r="Z26" s="177">
        <v>1.8</v>
      </c>
      <c r="AA26" s="329">
        <v>4.3</v>
      </c>
      <c r="AB26" s="264">
        <v>2</v>
      </c>
      <c r="AC26" s="329">
        <v>8.6</v>
      </c>
      <c r="AG26" s="37" t="s">
        <v>1552</v>
      </c>
      <c r="AH26" s="35" t="s">
        <v>1551</v>
      </c>
      <c r="AI26" s="177">
        <v>1.9E-2</v>
      </c>
      <c r="AJ26" s="177">
        <v>0.08</v>
      </c>
      <c r="AL26" s="39" t="s">
        <v>1479</v>
      </c>
      <c r="AM26" s="35" t="s">
        <v>1496</v>
      </c>
      <c r="AO26" s="35" t="s">
        <v>1741</v>
      </c>
      <c r="AS26" s="329">
        <v>6.2</v>
      </c>
      <c r="AX26" s="177">
        <v>0.16</v>
      </c>
      <c r="BR26" s="35">
        <v>2.0000000000000001E-4</v>
      </c>
      <c r="BS26" s="35" t="s">
        <v>1560</v>
      </c>
    </row>
    <row r="27" spans="1:71">
      <c r="A27" s="35" t="s">
        <v>1751</v>
      </c>
      <c r="B27" s="13" t="s">
        <v>1756</v>
      </c>
      <c r="C27" s="13" t="s">
        <v>1747</v>
      </c>
      <c r="D27" s="328">
        <v>0.49652777777777773</v>
      </c>
      <c r="E27" s="23" t="s">
        <v>131</v>
      </c>
      <c r="G27" s="329">
        <v>28.8</v>
      </c>
      <c r="H27" s="329">
        <v>23.6</v>
      </c>
      <c r="K27" s="35" t="s">
        <v>1757</v>
      </c>
      <c r="L27" s="35" t="s">
        <v>133</v>
      </c>
      <c r="M27" s="35" t="s">
        <v>1472</v>
      </c>
      <c r="P27" s="38" t="s">
        <v>1476</v>
      </c>
      <c r="R27" s="35">
        <v>2E-3</v>
      </c>
      <c r="Y27" s="177">
        <v>8.1</v>
      </c>
      <c r="Z27" s="177">
        <v>1.7</v>
      </c>
      <c r="AA27" s="329">
        <v>3.4</v>
      </c>
      <c r="AB27" s="333">
        <v>3</v>
      </c>
      <c r="AC27" s="334">
        <v>10</v>
      </c>
      <c r="AG27" s="37" t="s">
        <v>1552</v>
      </c>
      <c r="AH27" s="35" t="s">
        <v>1551</v>
      </c>
      <c r="AI27" s="177">
        <v>2.9000000000000001E-2</v>
      </c>
      <c r="AJ27" s="177">
        <v>0.57999999999999996</v>
      </c>
      <c r="AL27" s="39" t="s">
        <v>1479</v>
      </c>
      <c r="AM27" s="35" t="s">
        <v>1496</v>
      </c>
      <c r="AO27" s="35" t="s">
        <v>1741</v>
      </c>
      <c r="AS27" s="329">
        <v>5</v>
      </c>
      <c r="AX27" s="335">
        <v>0.3</v>
      </c>
    </row>
    <row r="28" spans="1:71">
      <c r="A28" s="35" t="s">
        <v>1731</v>
      </c>
      <c r="B28" s="13" t="s">
        <v>1756</v>
      </c>
      <c r="C28" s="13" t="s">
        <v>1749</v>
      </c>
      <c r="D28" s="328">
        <v>0.50347222222222221</v>
      </c>
      <c r="E28" s="23" t="s">
        <v>131</v>
      </c>
      <c r="G28" s="329">
        <v>34.5</v>
      </c>
      <c r="H28" s="329">
        <v>26.2</v>
      </c>
      <c r="K28" s="330" t="s">
        <v>474</v>
      </c>
      <c r="L28" s="35" t="s">
        <v>133</v>
      </c>
      <c r="M28" s="35" t="s">
        <v>1472</v>
      </c>
      <c r="P28" s="38" t="s">
        <v>1476</v>
      </c>
      <c r="R28" s="35" t="s">
        <v>1495</v>
      </c>
      <c r="Y28" s="177">
        <v>8.1</v>
      </c>
      <c r="Z28" s="177">
        <v>1.3</v>
      </c>
      <c r="AA28" s="329">
        <v>2.8</v>
      </c>
      <c r="AB28" s="333">
        <v>1</v>
      </c>
      <c r="AC28" s="329">
        <v>8.6999999999999993</v>
      </c>
      <c r="AG28" s="37" t="s">
        <v>1552</v>
      </c>
      <c r="AH28" s="35" t="s">
        <v>1551</v>
      </c>
      <c r="AI28" s="177">
        <v>6.0000000000000001E-3</v>
      </c>
      <c r="AJ28" s="177">
        <v>0.28999999999999998</v>
      </c>
      <c r="AL28" s="39" t="s">
        <v>1479</v>
      </c>
      <c r="AM28" s="35" t="s">
        <v>1496</v>
      </c>
      <c r="AO28" s="35" t="s">
        <v>1741</v>
      </c>
      <c r="AS28" s="329">
        <v>4.3</v>
      </c>
      <c r="AX28" s="177">
        <v>0.18</v>
      </c>
    </row>
    <row r="29" spans="1:71">
      <c r="A29" s="35" t="s">
        <v>1731</v>
      </c>
      <c r="B29" s="13" t="s">
        <v>1756</v>
      </c>
      <c r="C29" s="13" t="s">
        <v>1750</v>
      </c>
      <c r="D29" s="328">
        <v>0.51388888888888895</v>
      </c>
      <c r="E29" s="23" t="s">
        <v>131</v>
      </c>
      <c r="G29" s="329">
        <v>29.3</v>
      </c>
      <c r="H29" s="329">
        <v>24.1</v>
      </c>
      <c r="K29" s="35" t="s">
        <v>132</v>
      </c>
      <c r="L29" s="35" t="s">
        <v>133</v>
      </c>
      <c r="M29" s="35" t="s">
        <v>1472</v>
      </c>
      <c r="P29" s="38" t="s">
        <v>1476</v>
      </c>
      <c r="R29" s="35" t="s">
        <v>1495</v>
      </c>
      <c r="Y29" s="177">
        <v>7.9</v>
      </c>
      <c r="Z29" s="177">
        <v>0.7</v>
      </c>
      <c r="AA29" s="329">
        <v>2.2000000000000002</v>
      </c>
      <c r="AB29" s="333">
        <v>1</v>
      </c>
      <c r="AC29" s="329">
        <v>9.1</v>
      </c>
      <c r="AG29" s="37" t="s">
        <v>1552</v>
      </c>
      <c r="AH29" s="35" t="s">
        <v>1551</v>
      </c>
      <c r="AI29" s="177">
        <v>8.0000000000000002E-3</v>
      </c>
      <c r="AJ29" s="177">
        <v>0.54</v>
      </c>
      <c r="AL29" s="39" t="s">
        <v>1479</v>
      </c>
      <c r="AM29" s="35" t="s">
        <v>1496</v>
      </c>
      <c r="AO29" s="35" t="s">
        <v>1741</v>
      </c>
      <c r="AS29" s="329">
        <v>4.9000000000000004</v>
      </c>
      <c r="AX29" s="177">
        <v>0.13</v>
      </c>
    </row>
    <row r="30" spans="1:71">
      <c r="A30" s="35" t="s">
        <v>1731</v>
      </c>
      <c r="B30" s="13" t="s">
        <v>1756</v>
      </c>
      <c r="C30" s="13" t="s">
        <v>1743</v>
      </c>
      <c r="D30" s="328">
        <v>0.51388888888888895</v>
      </c>
      <c r="E30" s="23" t="s">
        <v>131</v>
      </c>
      <c r="G30" s="329">
        <v>18.7</v>
      </c>
      <c r="H30" s="329">
        <v>18.5</v>
      </c>
      <c r="K30" s="330" t="s">
        <v>474</v>
      </c>
      <c r="L30" s="35" t="s">
        <v>133</v>
      </c>
      <c r="M30" s="35" t="s">
        <v>1472</v>
      </c>
      <c r="P30" s="38" t="s">
        <v>1476</v>
      </c>
      <c r="R30" s="35" t="s">
        <v>1495</v>
      </c>
      <c r="Y30" s="177">
        <v>7.9</v>
      </c>
      <c r="Z30" s="177">
        <v>0.5</v>
      </c>
      <c r="AA30" s="329">
        <v>1.9</v>
      </c>
      <c r="AB30" s="333">
        <v>1</v>
      </c>
      <c r="AC30" s="329">
        <v>9.6</v>
      </c>
      <c r="AG30" s="37" t="s">
        <v>1552</v>
      </c>
      <c r="AH30" s="35" t="s">
        <v>1551</v>
      </c>
      <c r="AI30" s="177">
        <v>8.9999999999999993E-3</v>
      </c>
      <c r="AJ30" s="177">
        <v>0.17</v>
      </c>
      <c r="AL30" s="39" t="s">
        <v>1479</v>
      </c>
      <c r="AM30" s="35" t="s">
        <v>1496</v>
      </c>
      <c r="AO30" s="35" t="s">
        <v>1741</v>
      </c>
      <c r="AS30" s="329">
        <v>6.1</v>
      </c>
      <c r="AX30" s="177">
        <v>0.12</v>
      </c>
    </row>
    <row r="31" spans="1:71">
      <c r="A31" s="35" t="s">
        <v>1731</v>
      </c>
      <c r="B31" s="13" t="s">
        <v>1756</v>
      </c>
      <c r="C31" s="13" t="s">
        <v>1744</v>
      </c>
      <c r="D31" s="328">
        <v>0.51388888888888895</v>
      </c>
      <c r="E31" s="23" t="s">
        <v>131</v>
      </c>
      <c r="G31" s="329">
        <v>13.2</v>
      </c>
      <c r="H31" s="329">
        <v>9.5</v>
      </c>
      <c r="K31" s="35" t="s">
        <v>1734</v>
      </c>
      <c r="L31" s="35" t="s">
        <v>133</v>
      </c>
      <c r="M31" s="35">
        <v>55</v>
      </c>
      <c r="P31" s="38" t="s">
        <v>1476</v>
      </c>
      <c r="R31" s="35" t="s">
        <v>1495</v>
      </c>
      <c r="Y31" s="177">
        <v>7.8</v>
      </c>
      <c r="Z31" s="177">
        <v>5.4</v>
      </c>
      <c r="AA31" s="329">
        <v>5.6</v>
      </c>
      <c r="AB31" s="333">
        <v>2</v>
      </c>
      <c r="AC31" s="334">
        <v>10</v>
      </c>
      <c r="AG31" s="37" t="s">
        <v>1552</v>
      </c>
      <c r="AH31" s="35" t="s">
        <v>1551</v>
      </c>
      <c r="AI31" s="332">
        <v>0.01</v>
      </c>
      <c r="AJ31" s="177">
        <v>0.48</v>
      </c>
      <c r="AL31" s="39" t="s">
        <v>1479</v>
      </c>
      <c r="AM31" s="35" t="s">
        <v>1496</v>
      </c>
      <c r="AO31" s="35" t="s">
        <v>1741</v>
      </c>
      <c r="AS31" s="334">
        <v>10</v>
      </c>
      <c r="AX31" s="177">
        <v>0.59</v>
      </c>
    </row>
    <row r="32" spans="1:71">
      <c r="A32" s="35" t="s">
        <v>1731</v>
      </c>
      <c r="B32" s="13" t="s">
        <v>1756</v>
      </c>
      <c r="C32" s="13" t="s">
        <v>1745</v>
      </c>
      <c r="D32" s="328">
        <v>0.49652777777777773</v>
      </c>
      <c r="E32" s="23" t="s">
        <v>131</v>
      </c>
      <c r="G32" s="329">
        <v>16.600000000000001</v>
      </c>
      <c r="H32" s="329">
        <v>13.8</v>
      </c>
      <c r="K32" s="330" t="s">
        <v>474</v>
      </c>
      <c r="L32" s="35" t="s">
        <v>133</v>
      </c>
      <c r="M32" s="35" t="s">
        <v>1472</v>
      </c>
      <c r="P32" s="38" t="s">
        <v>1476</v>
      </c>
      <c r="R32" s="35" t="s">
        <v>1495</v>
      </c>
      <c r="Y32" s="177">
        <v>7.9</v>
      </c>
      <c r="Z32" s="177">
        <v>0.5</v>
      </c>
      <c r="AA32" s="329">
        <v>1.5</v>
      </c>
      <c r="AB32" s="333" t="s">
        <v>1519</v>
      </c>
      <c r="AC32" s="334">
        <v>10</v>
      </c>
      <c r="AG32" s="37" t="s">
        <v>1552</v>
      </c>
      <c r="AH32" s="35" t="s">
        <v>1551</v>
      </c>
      <c r="AI32" s="177">
        <v>6.0000000000000001E-3</v>
      </c>
      <c r="AJ32" s="177">
        <v>0.18</v>
      </c>
      <c r="AL32" s="39" t="s">
        <v>1479</v>
      </c>
      <c r="AM32" s="35" t="s">
        <v>1496</v>
      </c>
      <c r="AO32" s="35" t="s">
        <v>1741</v>
      </c>
      <c r="AS32" s="329">
        <v>4.5</v>
      </c>
      <c r="AX32" s="177">
        <v>5.1999999999999998E-2</v>
      </c>
    </row>
    <row r="33" spans="1:71">
      <c r="A33" s="35" t="s">
        <v>1751</v>
      </c>
      <c r="B33" s="13" t="s">
        <v>1758</v>
      </c>
      <c r="C33" s="13" t="s">
        <v>1747</v>
      </c>
      <c r="D33" s="328">
        <v>0.52083333333333337</v>
      </c>
      <c r="E33" s="23" t="s">
        <v>131</v>
      </c>
      <c r="G33" s="329">
        <v>29.3</v>
      </c>
      <c r="H33" s="329">
        <v>27.9</v>
      </c>
      <c r="K33" s="35" t="s">
        <v>1734</v>
      </c>
      <c r="L33" s="35" t="s">
        <v>133</v>
      </c>
      <c r="M33" s="35" t="s">
        <v>1472</v>
      </c>
      <c r="P33" s="38" t="s">
        <v>1476</v>
      </c>
      <c r="R33" s="35" t="s">
        <v>1753</v>
      </c>
      <c r="Y33" s="177">
        <v>9.4</v>
      </c>
      <c r="Z33" s="177">
        <v>1.1000000000000001</v>
      </c>
      <c r="AA33" s="177">
        <v>3.1</v>
      </c>
      <c r="AB33" s="333">
        <v>1</v>
      </c>
      <c r="AC33" s="334">
        <v>15</v>
      </c>
      <c r="AG33" s="37" t="s">
        <v>1552</v>
      </c>
      <c r="AH33" s="35" t="s">
        <v>1551</v>
      </c>
      <c r="AI33" s="177">
        <v>4.0000000000000001E-3</v>
      </c>
      <c r="AJ33" s="177">
        <v>0.14000000000000001</v>
      </c>
      <c r="AL33" s="39" t="s">
        <v>1479</v>
      </c>
      <c r="AM33" s="35" t="s">
        <v>1496</v>
      </c>
      <c r="AO33" s="35" t="s">
        <v>1741</v>
      </c>
      <c r="AS33" s="329">
        <v>2.2000000000000002</v>
      </c>
      <c r="AX33" s="177">
        <v>3.5000000000000003E-2</v>
      </c>
    </row>
    <row r="34" spans="1:71">
      <c r="A34" s="35" t="s">
        <v>1731</v>
      </c>
      <c r="B34" s="13" t="s">
        <v>1758</v>
      </c>
      <c r="C34" s="13" t="s">
        <v>1749</v>
      </c>
      <c r="D34" s="328">
        <v>0.52777777777777779</v>
      </c>
      <c r="E34" s="23" t="s">
        <v>131</v>
      </c>
      <c r="G34" s="329">
        <v>33</v>
      </c>
      <c r="H34" s="329">
        <v>29</v>
      </c>
      <c r="K34" s="330" t="s">
        <v>474</v>
      </c>
      <c r="L34" s="35" t="s">
        <v>133</v>
      </c>
      <c r="M34" s="35" t="s">
        <v>1472</v>
      </c>
      <c r="P34" s="38" t="s">
        <v>1476</v>
      </c>
      <c r="R34" s="35" t="s">
        <v>1495</v>
      </c>
      <c r="Y34" s="177">
        <v>9.3000000000000007</v>
      </c>
      <c r="Z34" s="49">
        <v>1</v>
      </c>
      <c r="AA34" s="177">
        <v>3.3</v>
      </c>
      <c r="AB34" s="333">
        <v>4</v>
      </c>
      <c r="AC34" s="334">
        <v>10</v>
      </c>
      <c r="AG34" s="37" t="s">
        <v>1552</v>
      </c>
      <c r="AH34" s="35" t="s">
        <v>1551</v>
      </c>
      <c r="AI34" s="177">
        <v>4.0000000000000001E-3</v>
      </c>
      <c r="AJ34" s="177">
        <v>0.12</v>
      </c>
      <c r="AL34" s="39" t="s">
        <v>1479</v>
      </c>
      <c r="AM34" s="35">
        <v>0.08</v>
      </c>
      <c r="AO34" s="35" t="s">
        <v>1741</v>
      </c>
      <c r="AS34" s="329">
        <v>2.6</v>
      </c>
      <c r="AX34" s="177">
        <v>6.0999999999999999E-2</v>
      </c>
    </row>
    <row r="35" spans="1:71">
      <c r="A35" s="35" t="s">
        <v>1731</v>
      </c>
      <c r="B35" s="13" t="s">
        <v>1758</v>
      </c>
      <c r="C35" s="13" t="s">
        <v>1750</v>
      </c>
      <c r="D35" s="328">
        <v>0.53819444444444442</v>
      </c>
      <c r="E35" s="23" t="s">
        <v>131</v>
      </c>
      <c r="G35" s="329">
        <v>30.9</v>
      </c>
      <c r="H35" s="329">
        <v>27</v>
      </c>
      <c r="K35" s="330" t="s">
        <v>474</v>
      </c>
      <c r="L35" s="35" t="s">
        <v>133</v>
      </c>
      <c r="M35" s="35" t="s">
        <v>1472</v>
      </c>
      <c r="P35" s="38" t="s">
        <v>1476</v>
      </c>
      <c r="R35" s="35" t="s">
        <v>1495</v>
      </c>
      <c r="Y35" s="177">
        <v>8.3000000000000007</v>
      </c>
      <c r="Z35" s="177">
        <v>0.6</v>
      </c>
      <c r="AA35" s="177">
        <v>1.9</v>
      </c>
      <c r="AB35" s="333" t="s">
        <v>1519</v>
      </c>
      <c r="AC35" s="334">
        <v>10</v>
      </c>
      <c r="AG35" s="37" t="s">
        <v>1552</v>
      </c>
      <c r="AH35" s="35" t="s">
        <v>1551</v>
      </c>
      <c r="AI35" s="177">
        <v>3.0000000000000001E-3</v>
      </c>
      <c r="AJ35" s="177">
        <v>0.12</v>
      </c>
      <c r="AL35" s="39" t="s">
        <v>1479</v>
      </c>
      <c r="AM35" s="35">
        <v>0.14000000000000001</v>
      </c>
      <c r="AO35" s="35" t="s">
        <v>1741</v>
      </c>
      <c r="AS35" s="329">
        <v>3.7</v>
      </c>
      <c r="AX35" s="177">
        <v>3.6999999999999998E-2</v>
      </c>
    </row>
    <row r="36" spans="1:71">
      <c r="A36" s="35" t="s">
        <v>1731</v>
      </c>
      <c r="B36" s="13" t="s">
        <v>1758</v>
      </c>
      <c r="C36" s="13" t="s">
        <v>1743</v>
      </c>
      <c r="D36" s="328">
        <v>0.53472222222222221</v>
      </c>
      <c r="E36" s="23" t="s">
        <v>131</v>
      </c>
      <c r="G36" s="329">
        <v>20.100000000000001</v>
      </c>
      <c r="H36" s="329">
        <v>18.899999999999999</v>
      </c>
      <c r="K36" s="330" t="s">
        <v>474</v>
      </c>
      <c r="L36" s="35" t="s">
        <v>133</v>
      </c>
      <c r="M36" s="35" t="s">
        <v>1472</v>
      </c>
      <c r="P36" s="38" t="s">
        <v>1476</v>
      </c>
      <c r="R36" s="35" t="s">
        <v>1495</v>
      </c>
      <c r="Y36" s="177">
        <v>8.1</v>
      </c>
      <c r="Z36" s="177" t="s">
        <v>1552</v>
      </c>
      <c r="AA36" s="177">
        <v>1.6</v>
      </c>
      <c r="AB36" s="333" t="s">
        <v>1519</v>
      </c>
      <c r="AC36" s="334">
        <v>11</v>
      </c>
      <c r="AG36" s="37" t="s">
        <v>1552</v>
      </c>
      <c r="AH36" s="35" t="s">
        <v>1551</v>
      </c>
      <c r="AI36" s="177">
        <v>4.0000000000000001E-3</v>
      </c>
      <c r="AJ36" s="177">
        <v>7.0000000000000007E-2</v>
      </c>
      <c r="AL36" s="39" t="s">
        <v>1479</v>
      </c>
      <c r="AM36" s="113">
        <v>0.1</v>
      </c>
      <c r="AO36" s="35" t="s">
        <v>1741</v>
      </c>
      <c r="AS36" s="329">
        <v>4.5999999999999996</v>
      </c>
      <c r="AX36" s="177">
        <v>2.1000000000000001E-2</v>
      </c>
    </row>
    <row r="37" spans="1:71">
      <c r="A37" s="35" t="s">
        <v>1731</v>
      </c>
      <c r="B37" s="13" t="s">
        <v>1758</v>
      </c>
      <c r="C37" s="13" t="s">
        <v>1744</v>
      </c>
      <c r="D37" s="328">
        <v>0.54513888888888895</v>
      </c>
      <c r="E37" s="23" t="s">
        <v>131</v>
      </c>
      <c r="G37" s="329">
        <v>13.8</v>
      </c>
      <c r="H37" s="329">
        <v>7.6</v>
      </c>
      <c r="K37" s="330" t="s">
        <v>474</v>
      </c>
      <c r="L37" s="35" t="s">
        <v>133</v>
      </c>
      <c r="M37" s="35" t="s">
        <v>1472</v>
      </c>
      <c r="P37" s="38" t="s">
        <v>1476</v>
      </c>
      <c r="R37" s="35" t="s">
        <v>1495</v>
      </c>
      <c r="Y37" s="177">
        <v>8.6</v>
      </c>
      <c r="Z37" s="49">
        <v>1</v>
      </c>
      <c r="AA37" s="177">
        <v>3.1</v>
      </c>
      <c r="AB37" s="333">
        <v>2</v>
      </c>
      <c r="AC37" s="334">
        <v>12</v>
      </c>
      <c r="AG37" s="37" t="s">
        <v>1552</v>
      </c>
      <c r="AH37" s="35" t="s">
        <v>1551</v>
      </c>
      <c r="AI37" s="177">
        <v>5.0000000000000001E-3</v>
      </c>
      <c r="AJ37" s="177">
        <v>0.13</v>
      </c>
      <c r="AL37" s="39" t="s">
        <v>1479</v>
      </c>
      <c r="AM37" s="35" t="s">
        <v>1496</v>
      </c>
      <c r="AO37" s="35" t="s">
        <v>1741</v>
      </c>
      <c r="AS37" s="329">
        <v>3.8</v>
      </c>
      <c r="AX37" s="177">
        <v>4.9000000000000002E-2</v>
      </c>
    </row>
    <row r="38" spans="1:71">
      <c r="A38" s="35" t="s">
        <v>1731</v>
      </c>
      <c r="B38" s="13" t="s">
        <v>1758</v>
      </c>
      <c r="C38" s="13" t="s">
        <v>1745</v>
      </c>
      <c r="D38" s="328">
        <v>0.52777777777777779</v>
      </c>
      <c r="E38" s="23" t="s">
        <v>131</v>
      </c>
      <c r="G38" s="329">
        <v>13.3</v>
      </c>
      <c r="H38" s="329">
        <v>16.5</v>
      </c>
      <c r="K38" s="330" t="s">
        <v>474</v>
      </c>
      <c r="L38" s="35" t="s">
        <v>133</v>
      </c>
      <c r="M38" s="35" t="s">
        <v>1472</v>
      </c>
      <c r="P38" s="38" t="s">
        <v>1476</v>
      </c>
      <c r="R38" s="35" t="s">
        <v>1495</v>
      </c>
      <c r="Y38" s="49">
        <v>8</v>
      </c>
      <c r="Z38" s="177">
        <v>0.9</v>
      </c>
      <c r="AA38" s="177">
        <v>1.5</v>
      </c>
      <c r="AB38" s="333">
        <v>1</v>
      </c>
      <c r="AC38" s="334">
        <v>10</v>
      </c>
      <c r="AG38" s="37" t="s">
        <v>1552</v>
      </c>
      <c r="AH38" s="35" t="s">
        <v>1551</v>
      </c>
      <c r="AI38" s="177">
        <v>5.0000000000000001E-3</v>
      </c>
      <c r="AJ38" s="177">
        <v>0.14000000000000001</v>
      </c>
      <c r="AL38" s="39" t="s">
        <v>1479</v>
      </c>
      <c r="AM38" s="35">
        <v>0.08</v>
      </c>
      <c r="AO38" s="35" t="s">
        <v>1741</v>
      </c>
      <c r="AS38" s="329">
        <v>4.4000000000000004</v>
      </c>
      <c r="AX38" s="177">
        <v>2.8000000000000001E-2</v>
      </c>
    </row>
    <row r="39" spans="1:71">
      <c r="A39" s="35" t="s">
        <v>1751</v>
      </c>
      <c r="B39" s="13" t="s">
        <v>1759</v>
      </c>
      <c r="C39" s="13" t="s">
        <v>1747</v>
      </c>
      <c r="D39" s="338">
        <v>0.5625</v>
      </c>
      <c r="E39" s="23" t="s">
        <v>131</v>
      </c>
      <c r="G39" s="339">
        <v>27.4</v>
      </c>
      <c r="H39" s="329">
        <v>28.5</v>
      </c>
      <c r="K39" s="330" t="s">
        <v>474</v>
      </c>
      <c r="L39" s="35" t="s">
        <v>133</v>
      </c>
      <c r="M39" s="35" t="s">
        <v>1472</v>
      </c>
      <c r="P39" s="38" t="s">
        <v>1476</v>
      </c>
      <c r="R39" s="35" t="s">
        <v>1753</v>
      </c>
      <c r="Y39" s="177">
        <v>8.6</v>
      </c>
      <c r="Z39" s="177">
        <v>1.2</v>
      </c>
      <c r="AA39" s="329">
        <v>4.8</v>
      </c>
      <c r="AB39" s="333">
        <v>1</v>
      </c>
      <c r="AC39" s="334">
        <v>13</v>
      </c>
      <c r="AG39" s="37" t="s">
        <v>1552</v>
      </c>
      <c r="AH39" s="35" t="s">
        <v>1551</v>
      </c>
      <c r="AI39" s="340">
        <v>1.4E-2</v>
      </c>
      <c r="AJ39" s="340">
        <v>0.09</v>
      </c>
      <c r="AL39" s="39" t="s">
        <v>1479</v>
      </c>
      <c r="AM39" s="35" t="s">
        <v>1496</v>
      </c>
      <c r="AO39" s="35" t="s">
        <v>1741</v>
      </c>
      <c r="AS39" s="329">
        <v>4.7</v>
      </c>
      <c r="AX39" s="177">
        <v>1.1000000000000001</v>
      </c>
      <c r="BR39" s="35" t="s">
        <v>1560</v>
      </c>
      <c r="BS39" s="35" t="s">
        <v>1560</v>
      </c>
    </row>
    <row r="40" spans="1:71">
      <c r="A40" s="35" t="s">
        <v>1731</v>
      </c>
      <c r="B40" s="13" t="s">
        <v>1759</v>
      </c>
      <c r="C40" s="13" t="s">
        <v>1749</v>
      </c>
      <c r="D40" s="338">
        <v>0.57638888888888895</v>
      </c>
      <c r="E40" s="23" t="s">
        <v>131</v>
      </c>
      <c r="G40" s="329">
        <v>33.1</v>
      </c>
      <c r="H40" s="329">
        <v>30.9</v>
      </c>
      <c r="K40" s="35" t="s">
        <v>132</v>
      </c>
      <c r="L40" s="35" t="s">
        <v>133</v>
      </c>
      <c r="M40" s="35" t="s">
        <v>1472</v>
      </c>
      <c r="P40" s="38" t="s">
        <v>1476</v>
      </c>
      <c r="R40" s="35" t="s">
        <v>1495</v>
      </c>
      <c r="Y40" s="177">
        <v>8.4</v>
      </c>
      <c r="Z40" s="177">
        <v>1.8</v>
      </c>
      <c r="AA40" s="329">
        <v>5.4</v>
      </c>
      <c r="AB40" s="333">
        <v>3</v>
      </c>
      <c r="AC40" s="341">
        <v>10</v>
      </c>
      <c r="AG40" s="37" t="s">
        <v>1552</v>
      </c>
      <c r="AH40" s="35" t="s">
        <v>1551</v>
      </c>
      <c r="AI40" s="340">
        <v>2.1000000000000001E-2</v>
      </c>
      <c r="AJ40" s="177">
        <v>0.24</v>
      </c>
      <c r="AL40" s="39" t="s">
        <v>1479</v>
      </c>
      <c r="AM40" s="35">
        <v>0.08</v>
      </c>
      <c r="AO40" s="35" t="s">
        <v>1741</v>
      </c>
      <c r="AS40" s="329">
        <v>3.1</v>
      </c>
      <c r="AX40" s="177">
        <v>0.36</v>
      </c>
      <c r="BR40" s="35" t="s">
        <v>1560</v>
      </c>
      <c r="BS40" s="35" t="s">
        <v>1560</v>
      </c>
    </row>
    <row r="41" spans="1:71">
      <c r="A41" s="35" t="s">
        <v>1731</v>
      </c>
      <c r="B41" s="13" t="s">
        <v>1759</v>
      </c>
      <c r="C41" s="13" t="s">
        <v>1750</v>
      </c>
      <c r="D41" s="338">
        <v>0.59375</v>
      </c>
      <c r="E41" s="23" t="s">
        <v>131</v>
      </c>
      <c r="G41" s="329">
        <v>29</v>
      </c>
      <c r="H41" s="329">
        <v>25.6</v>
      </c>
      <c r="K41" s="35" t="s">
        <v>132</v>
      </c>
      <c r="L41" s="35" t="s">
        <v>133</v>
      </c>
      <c r="M41" s="35" t="s">
        <v>1472</v>
      </c>
      <c r="P41" s="38" t="s">
        <v>1476</v>
      </c>
      <c r="R41" s="35" t="s">
        <v>1495</v>
      </c>
      <c r="Y41" s="177">
        <v>8.1999999999999993</v>
      </c>
      <c r="Z41" s="177">
        <v>1.3</v>
      </c>
      <c r="AA41" s="329">
        <v>3.7</v>
      </c>
      <c r="AB41" s="333">
        <v>1</v>
      </c>
      <c r="AC41" s="329">
        <v>8.6</v>
      </c>
      <c r="AG41" s="37" t="s">
        <v>1552</v>
      </c>
      <c r="AH41" s="35" t="s">
        <v>1551</v>
      </c>
      <c r="AI41" s="340">
        <v>1.7999999999999999E-2</v>
      </c>
      <c r="AJ41" s="340">
        <v>0.28999999999999998</v>
      </c>
      <c r="AL41" s="39" t="s">
        <v>1479</v>
      </c>
      <c r="AM41" s="35">
        <v>0.08</v>
      </c>
      <c r="AO41" s="35" t="s">
        <v>1741</v>
      </c>
      <c r="AS41" s="329">
        <v>3.7</v>
      </c>
      <c r="AX41" s="177">
        <v>0.12</v>
      </c>
      <c r="BR41" s="35" t="s">
        <v>1560</v>
      </c>
      <c r="BS41" s="35" t="s">
        <v>1560</v>
      </c>
    </row>
    <row r="42" spans="1:71">
      <c r="A42" s="35" t="s">
        <v>1731</v>
      </c>
      <c r="B42" s="13" t="s">
        <v>1759</v>
      </c>
      <c r="C42" s="13" t="s">
        <v>1743</v>
      </c>
      <c r="D42" s="338">
        <v>0.57986111111111105</v>
      </c>
      <c r="E42" s="23" t="s">
        <v>131</v>
      </c>
      <c r="G42" s="329">
        <v>19</v>
      </c>
      <c r="H42" s="329">
        <v>17.8</v>
      </c>
      <c r="K42" s="330" t="s">
        <v>474</v>
      </c>
      <c r="L42" s="35" t="s">
        <v>133</v>
      </c>
      <c r="M42" s="35" t="s">
        <v>1472</v>
      </c>
      <c r="P42" s="38" t="s">
        <v>1476</v>
      </c>
      <c r="R42" s="35" t="s">
        <v>1495</v>
      </c>
      <c r="Y42" s="177">
        <v>7.9</v>
      </c>
      <c r="Z42" s="177">
        <v>0.8</v>
      </c>
      <c r="AA42" s="329">
        <v>2.8</v>
      </c>
      <c r="AB42" s="333" t="s">
        <v>1519</v>
      </c>
      <c r="AC42" s="329">
        <v>9.3000000000000007</v>
      </c>
      <c r="AG42" s="37" t="s">
        <v>1552</v>
      </c>
      <c r="AH42" s="35" t="s">
        <v>1551</v>
      </c>
      <c r="AI42" s="340">
        <v>8.0000000000000002E-3</v>
      </c>
      <c r="AJ42" s="340">
        <v>0.08</v>
      </c>
      <c r="AL42" s="39" t="s">
        <v>1479</v>
      </c>
      <c r="AM42" s="35" t="s">
        <v>1496</v>
      </c>
      <c r="AO42" s="35" t="s">
        <v>1741</v>
      </c>
      <c r="AS42" s="329">
        <v>4.4000000000000004</v>
      </c>
      <c r="AX42" s="177">
        <v>9.0999999999999998E-2</v>
      </c>
      <c r="BR42" s="35" t="s">
        <v>1560</v>
      </c>
      <c r="BS42" s="35" t="s">
        <v>1560</v>
      </c>
    </row>
    <row r="43" spans="1:71">
      <c r="A43" s="35" t="s">
        <v>1731</v>
      </c>
      <c r="B43" s="13" t="s">
        <v>1759</v>
      </c>
      <c r="C43" s="13" t="s">
        <v>1744</v>
      </c>
      <c r="D43" s="338">
        <v>0.58680555555555558</v>
      </c>
      <c r="E43" s="23" t="s">
        <v>131</v>
      </c>
      <c r="G43" s="329">
        <v>11.6</v>
      </c>
      <c r="H43" s="329">
        <v>11.5</v>
      </c>
      <c r="K43" s="330" t="s">
        <v>474</v>
      </c>
      <c r="L43" s="35" t="s">
        <v>133</v>
      </c>
      <c r="M43" s="35" t="s">
        <v>1472</v>
      </c>
      <c r="P43" s="38" t="s">
        <v>1476</v>
      </c>
      <c r="R43" s="35" t="s">
        <v>1495</v>
      </c>
      <c r="Y43" s="177">
        <v>8.1999999999999993</v>
      </c>
      <c r="Z43" s="177">
        <v>1.1000000000000001</v>
      </c>
      <c r="AA43" s="329">
        <v>4.9000000000000004</v>
      </c>
      <c r="AB43" s="333">
        <v>2</v>
      </c>
      <c r="AC43" s="334">
        <v>12</v>
      </c>
      <c r="AG43" s="37" t="s">
        <v>1552</v>
      </c>
      <c r="AH43" s="35" t="s">
        <v>1551</v>
      </c>
      <c r="AI43" s="340">
        <v>2.4E-2</v>
      </c>
      <c r="AJ43" s="340">
        <v>0.15</v>
      </c>
      <c r="AL43" s="39" t="s">
        <v>1479</v>
      </c>
      <c r="AM43" s="35" t="s">
        <v>1496</v>
      </c>
      <c r="AO43" s="35" t="s">
        <v>1741</v>
      </c>
      <c r="AS43" s="329">
        <v>2.8</v>
      </c>
      <c r="AX43" s="177">
        <v>0.18</v>
      </c>
      <c r="BR43" s="35" t="s">
        <v>1560</v>
      </c>
      <c r="BS43" s="35" t="s">
        <v>1560</v>
      </c>
    </row>
    <row r="44" spans="1:71">
      <c r="A44" s="35" t="s">
        <v>1731</v>
      </c>
      <c r="B44" s="13" t="s">
        <v>1759</v>
      </c>
      <c r="C44" s="13" t="s">
        <v>1745</v>
      </c>
      <c r="D44" s="338">
        <v>0.57638888888888895</v>
      </c>
      <c r="E44" s="23" t="s">
        <v>131</v>
      </c>
      <c r="G44" s="329">
        <v>15.5</v>
      </c>
      <c r="H44" s="329">
        <v>15.3</v>
      </c>
      <c r="K44" s="330" t="s">
        <v>474</v>
      </c>
      <c r="L44" s="35" t="s">
        <v>133</v>
      </c>
      <c r="M44" s="35" t="s">
        <v>1472</v>
      </c>
      <c r="P44" s="38" t="s">
        <v>1476</v>
      </c>
      <c r="R44" s="35" t="s">
        <v>1495</v>
      </c>
      <c r="Y44" s="177">
        <v>7.9</v>
      </c>
      <c r="Z44" s="177">
        <v>2.2000000000000002</v>
      </c>
      <c r="AA44" s="329">
        <v>3.5</v>
      </c>
      <c r="AB44" s="333" t="s">
        <v>1519</v>
      </c>
      <c r="AC44" s="329">
        <v>9.6</v>
      </c>
      <c r="AG44" s="37" t="s">
        <v>1552</v>
      </c>
      <c r="AH44" s="35" t="s">
        <v>1551</v>
      </c>
      <c r="AI44" s="340">
        <v>8.9999999999999993E-3</v>
      </c>
      <c r="AJ44" s="340">
        <v>0.13</v>
      </c>
      <c r="AL44" s="39" t="s">
        <v>1479</v>
      </c>
      <c r="AM44" s="35" t="s">
        <v>1496</v>
      </c>
      <c r="AO44" s="35" t="s">
        <v>1741</v>
      </c>
      <c r="AS44" s="329">
        <v>4.5999999999999996</v>
      </c>
      <c r="AX44" s="177">
        <v>9.4E-2</v>
      </c>
      <c r="BR44" s="35" t="s">
        <v>1560</v>
      </c>
      <c r="BS44" s="35" t="s">
        <v>1560</v>
      </c>
    </row>
    <row r="45" spans="1:71">
      <c r="A45" s="35" t="s">
        <v>1751</v>
      </c>
      <c r="B45" s="13" t="s">
        <v>1760</v>
      </c>
      <c r="C45" s="13" t="s">
        <v>1747</v>
      </c>
      <c r="D45" s="338">
        <v>0.4513888888888889</v>
      </c>
      <c r="E45" s="23" t="s">
        <v>131</v>
      </c>
      <c r="F45" s="336">
        <v>0.40100000000000002</v>
      </c>
      <c r="G45" s="329">
        <v>26.8</v>
      </c>
      <c r="H45" s="329">
        <v>22.6</v>
      </c>
      <c r="K45" s="330" t="s">
        <v>474</v>
      </c>
      <c r="L45" s="35" t="s">
        <v>133</v>
      </c>
      <c r="M45" s="35" t="s">
        <v>1472</v>
      </c>
      <c r="P45" s="38" t="s">
        <v>1476</v>
      </c>
      <c r="R45" s="35" t="s">
        <v>1753</v>
      </c>
      <c r="Y45" s="177">
        <v>8.6999999999999993</v>
      </c>
      <c r="Z45" s="177">
        <v>1.3</v>
      </c>
      <c r="AA45" s="329">
        <v>2.6</v>
      </c>
      <c r="AB45" s="333">
        <v>7</v>
      </c>
      <c r="AC45" s="334">
        <v>13</v>
      </c>
      <c r="AD45" s="40">
        <v>13000</v>
      </c>
      <c r="AG45" s="37" t="s">
        <v>1552</v>
      </c>
      <c r="AH45" s="35" t="s">
        <v>1551</v>
      </c>
      <c r="AI45" s="340">
        <v>6.0000000000000001E-3</v>
      </c>
      <c r="AJ45" s="340">
        <v>0.11</v>
      </c>
      <c r="AL45" s="39" t="s">
        <v>1479</v>
      </c>
      <c r="AM45" s="35" t="s">
        <v>1496</v>
      </c>
      <c r="AO45" s="35" t="s">
        <v>1741</v>
      </c>
      <c r="AS45" s="329">
        <v>5</v>
      </c>
      <c r="AX45" s="177">
        <v>6.0999999999999999E-2</v>
      </c>
      <c r="BR45" s="35" t="s">
        <v>1560</v>
      </c>
      <c r="BS45" s="35" t="s">
        <v>1560</v>
      </c>
    </row>
    <row r="46" spans="1:71">
      <c r="A46" s="35" t="s">
        <v>1731</v>
      </c>
      <c r="B46" s="13" t="s">
        <v>1760</v>
      </c>
      <c r="C46" s="13" t="s">
        <v>1749</v>
      </c>
      <c r="D46" s="338">
        <v>0.44236111111111115</v>
      </c>
      <c r="E46" s="23" t="s">
        <v>131</v>
      </c>
      <c r="F46" s="336">
        <v>0.36499999999999999</v>
      </c>
      <c r="G46" s="329">
        <v>32.1</v>
      </c>
      <c r="H46" s="329">
        <v>24</v>
      </c>
      <c r="K46" s="330" t="s">
        <v>474</v>
      </c>
      <c r="L46" s="35" t="s">
        <v>133</v>
      </c>
      <c r="M46" s="35" t="s">
        <v>1472</v>
      </c>
      <c r="P46" s="38" t="s">
        <v>1476</v>
      </c>
      <c r="R46" s="35" t="s">
        <v>1495</v>
      </c>
      <c r="Y46" s="177">
        <v>8.4</v>
      </c>
      <c r="Z46" s="49">
        <v>1</v>
      </c>
      <c r="AA46" s="329">
        <v>1.9</v>
      </c>
      <c r="AB46" s="333" t="s">
        <v>1519</v>
      </c>
      <c r="AC46" s="334">
        <v>11</v>
      </c>
      <c r="AD46" s="40">
        <v>7900</v>
      </c>
      <c r="AG46" s="37" t="s">
        <v>1552</v>
      </c>
      <c r="AH46" s="35" t="s">
        <v>1551</v>
      </c>
      <c r="AI46" s="340">
        <v>6.0000000000000001E-3</v>
      </c>
      <c r="AJ46" s="340">
        <v>0.06</v>
      </c>
      <c r="AL46" s="39" t="s">
        <v>1479</v>
      </c>
      <c r="AM46" s="35" t="s">
        <v>1496</v>
      </c>
      <c r="AO46" s="35" t="s">
        <v>1741</v>
      </c>
      <c r="AS46" s="329">
        <v>5.0999999999999996</v>
      </c>
      <c r="AX46" s="177">
        <v>6.7000000000000004E-2</v>
      </c>
      <c r="BR46" s="35" t="s">
        <v>1560</v>
      </c>
      <c r="BS46" s="35" t="s">
        <v>1560</v>
      </c>
    </row>
    <row r="47" spans="1:71">
      <c r="A47" s="35" t="s">
        <v>1731</v>
      </c>
      <c r="B47" s="13" t="s">
        <v>1760</v>
      </c>
      <c r="C47" s="13" t="s">
        <v>1750</v>
      </c>
      <c r="D47" s="338">
        <v>0.45833333333333331</v>
      </c>
      <c r="E47" s="23" t="s">
        <v>131</v>
      </c>
      <c r="F47" s="336">
        <v>0.504</v>
      </c>
      <c r="G47" s="329">
        <v>28.7</v>
      </c>
      <c r="H47" s="329">
        <v>21.2</v>
      </c>
      <c r="K47" s="330" t="s">
        <v>474</v>
      </c>
      <c r="L47" s="35" t="s">
        <v>133</v>
      </c>
      <c r="M47" s="35" t="s">
        <v>1472</v>
      </c>
      <c r="P47" s="38" t="s">
        <v>1476</v>
      </c>
      <c r="R47" s="35" t="s">
        <v>1495</v>
      </c>
      <c r="Y47" s="177">
        <v>8.1</v>
      </c>
      <c r="Z47" s="177">
        <v>0.7</v>
      </c>
      <c r="AA47" s="329">
        <v>1.2</v>
      </c>
      <c r="AB47" s="333" t="s">
        <v>1519</v>
      </c>
      <c r="AC47" s="334">
        <v>10</v>
      </c>
      <c r="AD47" s="40">
        <v>24000</v>
      </c>
      <c r="AG47" s="37" t="s">
        <v>1552</v>
      </c>
      <c r="AH47" s="35" t="s">
        <v>1551</v>
      </c>
      <c r="AI47" s="340">
        <v>5.0000000000000001E-3</v>
      </c>
      <c r="AJ47" s="340">
        <v>7.0000000000000007E-2</v>
      </c>
      <c r="AL47" s="39" t="s">
        <v>1479</v>
      </c>
      <c r="AM47" s="35" t="s">
        <v>1496</v>
      </c>
      <c r="AO47" s="35" t="s">
        <v>1741</v>
      </c>
      <c r="AS47" s="329">
        <v>5.4</v>
      </c>
      <c r="AX47" s="177">
        <v>5.0999999999999997E-2</v>
      </c>
      <c r="BR47" s="35" t="s">
        <v>1560</v>
      </c>
      <c r="BS47" s="35" t="s">
        <v>1560</v>
      </c>
    </row>
    <row r="48" spans="1:71">
      <c r="A48" s="35" t="s">
        <v>1731</v>
      </c>
      <c r="B48" s="13" t="s">
        <v>1760</v>
      </c>
      <c r="C48" s="13" t="s">
        <v>1743</v>
      </c>
      <c r="D48" s="338">
        <v>0.4513888888888889</v>
      </c>
      <c r="E48" s="23" t="s">
        <v>131</v>
      </c>
      <c r="F48" s="336">
        <v>1.5269999999999999</v>
      </c>
      <c r="G48" s="329">
        <v>18.8</v>
      </c>
      <c r="H48" s="329">
        <v>16.899999999999999</v>
      </c>
      <c r="K48" s="330" t="s">
        <v>474</v>
      </c>
      <c r="L48" s="35" t="s">
        <v>133</v>
      </c>
      <c r="M48" s="35" t="s">
        <v>1472</v>
      </c>
      <c r="P48" s="38" t="s">
        <v>1476</v>
      </c>
      <c r="R48" s="35" t="s">
        <v>1495</v>
      </c>
      <c r="Y48" s="49">
        <v>8</v>
      </c>
      <c r="Z48" s="177" t="s">
        <v>1552</v>
      </c>
      <c r="AA48" s="329">
        <v>1.1000000000000001</v>
      </c>
      <c r="AB48" s="333" t="s">
        <v>1519</v>
      </c>
      <c r="AC48" s="334">
        <v>10</v>
      </c>
      <c r="AD48" s="40">
        <v>13000</v>
      </c>
      <c r="AG48" s="37" t="s">
        <v>1552</v>
      </c>
      <c r="AH48" s="35" t="s">
        <v>1551</v>
      </c>
      <c r="AI48" s="340">
        <v>6.0000000000000001E-3</v>
      </c>
      <c r="AJ48" s="340">
        <v>0.04</v>
      </c>
      <c r="AL48" s="39" t="s">
        <v>1479</v>
      </c>
      <c r="AM48" s="35" t="s">
        <v>1496</v>
      </c>
      <c r="AO48" s="35" t="s">
        <v>1741</v>
      </c>
      <c r="AS48" s="329">
        <v>5.4</v>
      </c>
      <c r="AX48" s="177">
        <v>3.2000000000000001E-2</v>
      </c>
      <c r="BR48" s="35" t="s">
        <v>1560</v>
      </c>
      <c r="BS48" s="35" t="s">
        <v>1560</v>
      </c>
    </row>
    <row r="49" spans="1:71">
      <c r="A49" s="35" t="s">
        <v>1731</v>
      </c>
      <c r="B49" s="13" t="s">
        <v>1760</v>
      </c>
      <c r="C49" s="13" t="s">
        <v>1744</v>
      </c>
      <c r="D49" s="338">
        <v>0.45833333333333331</v>
      </c>
      <c r="E49" s="23" t="s">
        <v>131</v>
      </c>
      <c r="F49" s="336">
        <v>0.65200000000000002</v>
      </c>
      <c r="G49" s="329">
        <v>11.7</v>
      </c>
      <c r="H49" s="329">
        <v>12</v>
      </c>
      <c r="K49" s="330" t="s">
        <v>474</v>
      </c>
      <c r="L49" s="35" t="s">
        <v>133</v>
      </c>
      <c r="M49" s="35" t="s">
        <v>1472</v>
      </c>
      <c r="P49" s="38" t="s">
        <v>1476</v>
      </c>
      <c r="R49" s="35" t="s">
        <v>1495</v>
      </c>
      <c r="Y49" s="177">
        <v>8.4</v>
      </c>
      <c r="Z49" s="177">
        <v>0.5</v>
      </c>
      <c r="AA49" s="329">
        <v>1.9</v>
      </c>
      <c r="AB49" s="333">
        <v>1</v>
      </c>
      <c r="AC49" s="334">
        <v>11</v>
      </c>
      <c r="AD49" s="40">
        <v>3300</v>
      </c>
      <c r="AG49" s="37" t="s">
        <v>1552</v>
      </c>
      <c r="AH49" s="35" t="s">
        <v>1551</v>
      </c>
      <c r="AI49" s="340">
        <v>4.0000000000000001E-3</v>
      </c>
      <c r="AJ49" s="340">
        <v>0.06</v>
      </c>
      <c r="AL49" s="39" t="s">
        <v>1479</v>
      </c>
      <c r="AM49" s="35" t="s">
        <v>1496</v>
      </c>
      <c r="AO49" s="35" t="s">
        <v>1741</v>
      </c>
      <c r="AS49" s="329">
        <v>5.2</v>
      </c>
      <c r="AX49" s="177">
        <v>5.0999999999999997E-2</v>
      </c>
      <c r="BR49" s="35" t="s">
        <v>1560</v>
      </c>
      <c r="BS49" s="35" t="s">
        <v>1560</v>
      </c>
    </row>
    <row r="50" spans="1:71">
      <c r="A50" s="35" t="s">
        <v>1731</v>
      </c>
      <c r="B50" s="13" t="s">
        <v>1760</v>
      </c>
      <c r="C50" s="13" t="s">
        <v>1745</v>
      </c>
      <c r="D50" s="338">
        <v>0.44444444444444442</v>
      </c>
      <c r="E50" s="23" t="s">
        <v>131</v>
      </c>
      <c r="F50" s="336">
        <v>0.94799999999999995</v>
      </c>
      <c r="G50" s="329">
        <v>13.3</v>
      </c>
      <c r="H50" s="329">
        <v>14.2</v>
      </c>
      <c r="K50" s="330" t="s">
        <v>474</v>
      </c>
      <c r="L50" s="35" t="s">
        <v>133</v>
      </c>
      <c r="M50" s="35" t="s">
        <v>1472</v>
      </c>
      <c r="P50" s="38" t="s">
        <v>1476</v>
      </c>
      <c r="R50" s="35" t="s">
        <v>1495</v>
      </c>
      <c r="Y50" s="177">
        <v>7.9</v>
      </c>
      <c r="Z50" s="177">
        <v>0.7</v>
      </c>
      <c r="AA50" s="329">
        <v>1.2</v>
      </c>
      <c r="AB50" s="333" t="s">
        <v>1519</v>
      </c>
      <c r="AC50" s="334">
        <v>10</v>
      </c>
      <c r="AD50" s="40">
        <v>7900</v>
      </c>
      <c r="AG50" s="37" t="s">
        <v>1552</v>
      </c>
      <c r="AH50" s="35" t="s">
        <v>1551</v>
      </c>
      <c r="AI50" s="340">
        <v>4.0000000000000001E-3</v>
      </c>
      <c r="AJ50" s="340">
        <v>0.05</v>
      </c>
      <c r="AL50" s="39" t="s">
        <v>1479</v>
      </c>
      <c r="AM50" s="35" t="s">
        <v>1496</v>
      </c>
      <c r="AO50" s="35" t="s">
        <v>1741</v>
      </c>
      <c r="AS50" s="329">
        <v>5.3</v>
      </c>
      <c r="AX50" s="177">
        <v>4.3999999999999997E-2</v>
      </c>
      <c r="BR50" s="35" t="s">
        <v>1560</v>
      </c>
      <c r="BS50" s="35" t="s">
        <v>1560</v>
      </c>
    </row>
    <row r="51" spans="1:71">
      <c r="A51" s="35" t="s">
        <v>1751</v>
      </c>
      <c r="B51" s="13" t="s">
        <v>1761</v>
      </c>
      <c r="C51" s="13" t="s">
        <v>1747</v>
      </c>
      <c r="D51" s="338">
        <v>0.41666666666666669</v>
      </c>
      <c r="E51" s="23" t="s">
        <v>131</v>
      </c>
      <c r="G51" s="339">
        <v>29.2</v>
      </c>
      <c r="H51" s="329">
        <v>21.6</v>
      </c>
      <c r="K51" s="330" t="s">
        <v>474</v>
      </c>
      <c r="L51" s="35" t="s">
        <v>133</v>
      </c>
      <c r="M51" s="35" t="s">
        <v>1472</v>
      </c>
      <c r="P51" s="38" t="s">
        <v>1476</v>
      </c>
      <c r="R51" s="35" t="s">
        <v>1753</v>
      </c>
      <c r="Y51" s="177">
        <v>8.6</v>
      </c>
      <c r="Z51" s="177">
        <v>1.3</v>
      </c>
      <c r="AA51" s="329">
        <v>2.8</v>
      </c>
      <c r="AB51" s="333">
        <v>2</v>
      </c>
      <c r="AC51" s="334">
        <v>13</v>
      </c>
      <c r="AG51" s="37" t="s">
        <v>1552</v>
      </c>
      <c r="AH51" s="35" t="s">
        <v>1551</v>
      </c>
      <c r="AI51" s="340">
        <v>7.0000000000000001E-3</v>
      </c>
      <c r="AJ51" s="340">
        <v>0.11</v>
      </c>
      <c r="AL51" s="39" t="s">
        <v>1479</v>
      </c>
      <c r="AM51" s="35" t="s">
        <v>1496</v>
      </c>
      <c r="AO51" s="35" t="s">
        <v>1741</v>
      </c>
      <c r="AS51" s="329">
        <v>5</v>
      </c>
      <c r="AX51" s="340">
        <v>0.12</v>
      </c>
    </row>
    <row r="52" spans="1:71">
      <c r="A52" s="35" t="s">
        <v>1731</v>
      </c>
      <c r="B52" s="13" t="s">
        <v>1761</v>
      </c>
      <c r="C52" s="13" t="s">
        <v>1749</v>
      </c>
      <c r="D52" s="338">
        <v>0.40625</v>
      </c>
      <c r="E52" s="23" t="s">
        <v>131</v>
      </c>
      <c r="G52" s="329">
        <v>31</v>
      </c>
      <c r="H52" s="329">
        <v>23.4</v>
      </c>
      <c r="K52" s="330" t="s">
        <v>474</v>
      </c>
      <c r="L52" s="35" t="s">
        <v>133</v>
      </c>
      <c r="M52" s="35" t="s">
        <v>1472</v>
      </c>
      <c r="P52" s="38" t="s">
        <v>1476</v>
      </c>
      <c r="R52" s="35" t="s">
        <v>1495</v>
      </c>
      <c r="Y52" s="177">
        <v>8.4</v>
      </c>
      <c r="Z52" s="49">
        <v>1</v>
      </c>
      <c r="AA52" s="329">
        <v>2.4</v>
      </c>
      <c r="AB52" s="333" t="s">
        <v>1519</v>
      </c>
      <c r="AC52" s="334">
        <v>11</v>
      </c>
      <c r="AG52" s="37" t="s">
        <v>1552</v>
      </c>
      <c r="AH52" s="35" t="s">
        <v>1551</v>
      </c>
      <c r="AI52" s="340">
        <v>7.0000000000000001E-3</v>
      </c>
      <c r="AJ52" s="340">
        <v>0.09</v>
      </c>
      <c r="AL52" s="39" t="s">
        <v>1479</v>
      </c>
      <c r="AM52" s="35" t="s">
        <v>1496</v>
      </c>
      <c r="AO52" s="35" t="s">
        <v>1741</v>
      </c>
      <c r="AS52" s="329">
        <v>5.4</v>
      </c>
      <c r="AX52" s="177">
        <v>9.4E-2</v>
      </c>
    </row>
    <row r="53" spans="1:71">
      <c r="A53" s="35" t="s">
        <v>1731</v>
      </c>
      <c r="B53" s="13" t="s">
        <v>1761</v>
      </c>
      <c r="C53" s="13" t="s">
        <v>1750</v>
      </c>
      <c r="D53" s="338">
        <v>0.41666666666666669</v>
      </c>
      <c r="E53" s="23" t="s">
        <v>131</v>
      </c>
      <c r="G53" s="329">
        <v>29.8</v>
      </c>
      <c r="H53" s="329">
        <v>20.5</v>
      </c>
      <c r="K53" s="330" t="s">
        <v>474</v>
      </c>
      <c r="L53" s="35" t="s">
        <v>133</v>
      </c>
      <c r="M53" s="35" t="s">
        <v>1472</v>
      </c>
      <c r="P53" s="38" t="s">
        <v>1476</v>
      </c>
      <c r="R53" s="35" t="s">
        <v>1495</v>
      </c>
      <c r="Y53" s="49">
        <v>8</v>
      </c>
      <c r="Z53" s="177">
        <v>1.3</v>
      </c>
      <c r="AA53" s="329">
        <v>1.7</v>
      </c>
      <c r="AB53" s="333" t="s">
        <v>1519</v>
      </c>
      <c r="AC53" s="329">
        <v>9.5</v>
      </c>
      <c r="AG53" s="37" t="s">
        <v>1552</v>
      </c>
      <c r="AH53" s="35" t="s">
        <v>1551</v>
      </c>
      <c r="AI53" s="344">
        <v>0.01</v>
      </c>
      <c r="AJ53" s="177">
        <v>0.11</v>
      </c>
      <c r="AL53" s="39" t="s">
        <v>1479</v>
      </c>
      <c r="AM53" s="35" t="s">
        <v>1496</v>
      </c>
      <c r="AO53" s="35" t="s">
        <v>1741</v>
      </c>
      <c r="AS53" s="329">
        <v>5.6</v>
      </c>
      <c r="AX53" s="177">
        <v>7.6999999999999999E-2</v>
      </c>
    </row>
    <row r="54" spans="1:71">
      <c r="A54" s="35" t="s">
        <v>1731</v>
      </c>
      <c r="B54" s="13" t="s">
        <v>1761</v>
      </c>
      <c r="C54" s="13" t="s">
        <v>1743</v>
      </c>
      <c r="D54" s="338">
        <v>0.40972222222222227</v>
      </c>
      <c r="E54" s="23" t="s">
        <v>131</v>
      </c>
      <c r="G54" s="329">
        <v>15.8</v>
      </c>
      <c r="H54" s="329">
        <v>15.5</v>
      </c>
      <c r="K54" s="330" t="s">
        <v>474</v>
      </c>
      <c r="L54" s="35" t="s">
        <v>133</v>
      </c>
      <c r="M54" s="35" t="s">
        <v>1472</v>
      </c>
      <c r="P54" s="38" t="s">
        <v>1476</v>
      </c>
      <c r="R54" s="35" t="s">
        <v>1495</v>
      </c>
      <c r="Y54" s="49">
        <v>8</v>
      </c>
      <c r="Z54" s="177" t="s">
        <v>1552</v>
      </c>
      <c r="AA54" s="329">
        <v>1.5</v>
      </c>
      <c r="AB54" s="333" t="s">
        <v>1519</v>
      </c>
      <c r="AC54" s="334">
        <v>11</v>
      </c>
      <c r="AG54" s="37" t="s">
        <v>1552</v>
      </c>
      <c r="AH54" s="35" t="s">
        <v>1551</v>
      </c>
      <c r="AI54" s="340">
        <v>3.0000000000000001E-3</v>
      </c>
      <c r="AJ54" s="177">
        <v>0.05</v>
      </c>
      <c r="AL54" s="39" t="s">
        <v>1479</v>
      </c>
      <c r="AM54" s="35" t="s">
        <v>1496</v>
      </c>
      <c r="AO54" s="35" t="s">
        <v>1741</v>
      </c>
      <c r="AS54" s="329">
        <v>6</v>
      </c>
      <c r="AX54" s="177">
        <v>9.8000000000000004E-2</v>
      </c>
    </row>
    <row r="55" spans="1:71">
      <c r="A55" s="35" t="s">
        <v>1731</v>
      </c>
      <c r="B55" s="13" t="s">
        <v>1761</v>
      </c>
      <c r="C55" s="13" t="s">
        <v>1744</v>
      </c>
      <c r="D55" s="338">
        <v>0.4236111111111111</v>
      </c>
      <c r="E55" s="23" t="s">
        <v>131</v>
      </c>
      <c r="G55" s="329">
        <v>8.1999999999999993</v>
      </c>
      <c r="H55" s="329">
        <v>11</v>
      </c>
      <c r="K55" s="330" t="s">
        <v>474</v>
      </c>
      <c r="L55" s="35" t="s">
        <v>133</v>
      </c>
      <c r="M55" s="35" t="s">
        <v>1472</v>
      </c>
      <c r="P55" s="38" t="s">
        <v>1476</v>
      </c>
      <c r="R55" s="35" t="s">
        <v>1495</v>
      </c>
      <c r="Y55" s="177">
        <v>8.1999999999999993</v>
      </c>
      <c r="Z55" s="177">
        <v>0.6</v>
      </c>
      <c r="AA55" s="329">
        <v>2.2000000000000002</v>
      </c>
      <c r="AB55" s="333">
        <v>1</v>
      </c>
      <c r="AC55" s="334">
        <v>12</v>
      </c>
      <c r="AG55" s="37" t="s">
        <v>1552</v>
      </c>
      <c r="AH55" s="35" t="s">
        <v>1551</v>
      </c>
      <c r="AI55" s="340">
        <v>5.0000000000000001E-3</v>
      </c>
      <c r="AJ55" s="177">
        <v>0.08</v>
      </c>
      <c r="AL55" s="39" t="s">
        <v>1479</v>
      </c>
      <c r="AM55" s="35" t="s">
        <v>1496</v>
      </c>
      <c r="AO55" s="35" t="s">
        <v>1741</v>
      </c>
      <c r="AS55" s="329">
        <v>6.2</v>
      </c>
      <c r="AX55" s="335">
        <v>0.1</v>
      </c>
    </row>
    <row r="56" spans="1:71">
      <c r="A56" s="35" t="s">
        <v>1731</v>
      </c>
      <c r="B56" s="13" t="s">
        <v>1761</v>
      </c>
      <c r="C56" s="13" t="s">
        <v>1745</v>
      </c>
      <c r="D56" s="338">
        <v>0.40972222222222227</v>
      </c>
      <c r="E56" s="23" t="s">
        <v>131</v>
      </c>
      <c r="G56" s="329">
        <v>12.3</v>
      </c>
      <c r="H56" s="329">
        <v>12.5</v>
      </c>
      <c r="K56" s="330" t="s">
        <v>474</v>
      </c>
      <c r="L56" s="35" t="s">
        <v>133</v>
      </c>
      <c r="M56" s="35" t="s">
        <v>1472</v>
      </c>
      <c r="P56" s="38" t="s">
        <v>1476</v>
      </c>
      <c r="R56" s="35" t="s">
        <v>1495</v>
      </c>
      <c r="Y56" s="177">
        <v>7.9</v>
      </c>
      <c r="Z56" s="177">
        <v>0.8</v>
      </c>
      <c r="AA56" s="329">
        <v>1.6</v>
      </c>
      <c r="AB56" s="333" t="s">
        <v>1519</v>
      </c>
      <c r="AC56" s="334">
        <v>10</v>
      </c>
      <c r="AG56" s="37" t="s">
        <v>1552</v>
      </c>
      <c r="AH56" s="35" t="s">
        <v>1551</v>
      </c>
      <c r="AI56" s="340">
        <v>5.0000000000000001E-3</v>
      </c>
      <c r="AJ56" s="177">
        <v>0.08</v>
      </c>
      <c r="AL56" s="39" t="s">
        <v>1479</v>
      </c>
      <c r="AM56" s="35" t="s">
        <v>1496</v>
      </c>
      <c r="AO56" s="35" t="s">
        <v>1741</v>
      </c>
      <c r="AS56" s="329">
        <v>5.4</v>
      </c>
      <c r="AX56" s="177">
        <v>6.8000000000000005E-2</v>
      </c>
    </row>
    <row r="57" spans="1:71">
      <c r="A57" s="35" t="s">
        <v>1751</v>
      </c>
      <c r="B57" s="13" t="s">
        <v>1762</v>
      </c>
      <c r="C57" s="13" t="s">
        <v>1747</v>
      </c>
      <c r="D57" s="338">
        <v>0.37847222222222227</v>
      </c>
      <c r="E57" s="23" t="s">
        <v>131</v>
      </c>
      <c r="F57" s="336">
        <v>0.69299999999999995</v>
      </c>
      <c r="G57" s="329">
        <v>27.8</v>
      </c>
      <c r="H57" s="329">
        <v>23</v>
      </c>
      <c r="K57" s="330" t="s">
        <v>474</v>
      </c>
      <c r="L57" s="35" t="s">
        <v>133</v>
      </c>
      <c r="M57" s="35" t="s">
        <v>1472</v>
      </c>
      <c r="P57" s="38" t="s">
        <v>1476</v>
      </c>
      <c r="R57" s="35" t="s">
        <v>1753</v>
      </c>
      <c r="Y57" s="177">
        <v>8.5</v>
      </c>
      <c r="Z57" s="177">
        <v>1.1000000000000001</v>
      </c>
      <c r="AA57" s="329">
        <v>2.9</v>
      </c>
      <c r="AB57" s="333">
        <v>6</v>
      </c>
      <c r="AC57" s="334">
        <v>13</v>
      </c>
      <c r="AD57" s="40">
        <v>3300</v>
      </c>
      <c r="AG57" s="37" t="s">
        <v>1552</v>
      </c>
      <c r="AH57" s="35" t="s">
        <v>1551</v>
      </c>
      <c r="AI57" s="340">
        <v>7.0000000000000001E-3</v>
      </c>
      <c r="AJ57" s="340">
        <v>0.14000000000000001</v>
      </c>
      <c r="AL57" s="39" t="s">
        <v>1479</v>
      </c>
      <c r="AM57" s="35" t="s">
        <v>1496</v>
      </c>
      <c r="AO57" s="35" t="s">
        <v>1741</v>
      </c>
      <c r="AS57" s="329">
        <v>5.6</v>
      </c>
      <c r="AX57" s="177">
        <v>8.7999999999999995E-2</v>
      </c>
      <c r="BR57" s="340">
        <v>5.0000000000000001E-4</v>
      </c>
      <c r="BS57" s="35">
        <v>2.0000000000000001E-4</v>
      </c>
    </row>
    <row r="58" spans="1:71">
      <c r="A58" s="35" t="s">
        <v>1731</v>
      </c>
      <c r="B58" s="13" t="s">
        <v>1762</v>
      </c>
      <c r="C58" s="13" t="s">
        <v>1749</v>
      </c>
      <c r="D58" s="338">
        <v>0.37847222222222227</v>
      </c>
      <c r="E58" s="23" t="s">
        <v>131</v>
      </c>
      <c r="F58" s="336">
        <v>0.39700000000000002</v>
      </c>
      <c r="G58" s="329">
        <v>30.7</v>
      </c>
      <c r="H58" s="329">
        <v>24.1</v>
      </c>
      <c r="K58" s="330" t="s">
        <v>474</v>
      </c>
      <c r="L58" s="35" t="s">
        <v>133</v>
      </c>
      <c r="M58" s="35" t="s">
        <v>1472</v>
      </c>
      <c r="P58" s="38" t="s">
        <v>1476</v>
      </c>
      <c r="R58" s="35" t="s">
        <v>1495</v>
      </c>
      <c r="Y58" s="177">
        <v>8.1999999999999993</v>
      </c>
      <c r="Z58" s="177">
        <v>0.8</v>
      </c>
      <c r="AA58" s="329">
        <v>2.2999999999999998</v>
      </c>
      <c r="AB58" s="333" t="s">
        <v>1519</v>
      </c>
      <c r="AC58" s="329">
        <v>8</v>
      </c>
      <c r="AD58" s="40">
        <v>24000</v>
      </c>
      <c r="AG58" s="37" t="s">
        <v>1552</v>
      </c>
      <c r="AH58" s="35" t="s">
        <v>1551</v>
      </c>
      <c r="AI58" s="340">
        <v>5.0000000000000001E-3</v>
      </c>
      <c r="AJ58" s="345">
        <v>0.1</v>
      </c>
      <c r="AL58" s="39" t="s">
        <v>1479</v>
      </c>
      <c r="AM58" s="35" t="s">
        <v>1496</v>
      </c>
      <c r="AO58" s="35" t="s">
        <v>1741</v>
      </c>
      <c r="AS58" s="329">
        <v>5.2</v>
      </c>
      <c r="AX58" s="335">
        <v>0.1</v>
      </c>
      <c r="BR58" s="340">
        <v>5.9999999999999995E-4</v>
      </c>
      <c r="BS58" s="35" t="s">
        <v>1560</v>
      </c>
    </row>
    <row r="59" spans="1:71">
      <c r="A59" s="35" t="s">
        <v>1731</v>
      </c>
      <c r="B59" s="13" t="s">
        <v>1762</v>
      </c>
      <c r="C59" s="13" t="s">
        <v>1750</v>
      </c>
      <c r="D59" s="338">
        <v>0.37708333333333338</v>
      </c>
      <c r="E59" s="23" t="s">
        <v>131</v>
      </c>
      <c r="F59" s="336">
        <v>0.96599999999999997</v>
      </c>
      <c r="G59" s="329">
        <v>29</v>
      </c>
      <c r="H59" s="329">
        <v>22.3</v>
      </c>
      <c r="K59" s="330" t="s">
        <v>474</v>
      </c>
      <c r="L59" s="35" t="s">
        <v>133</v>
      </c>
      <c r="M59" s="35" t="s">
        <v>1472</v>
      </c>
      <c r="P59" s="38" t="s">
        <v>1476</v>
      </c>
      <c r="R59" s="35" t="s">
        <v>1495</v>
      </c>
      <c r="Y59" s="177">
        <v>7.9</v>
      </c>
      <c r="Z59" s="177">
        <v>1.2</v>
      </c>
      <c r="AA59" s="329">
        <v>1.9</v>
      </c>
      <c r="AB59" s="333">
        <v>1</v>
      </c>
      <c r="AC59" s="329">
        <v>9</v>
      </c>
      <c r="AD59" s="40">
        <v>33000</v>
      </c>
      <c r="AG59" s="37" t="s">
        <v>1552</v>
      </c>
      <c r="AH59" s="35" t="s">
        <v>1551</v>
      </c>
      <c r="AI59" s="344">
        <v>0.01</v>
      </c>
      <c r="AJ59" s="340">
        <v>0.17</v>
      </c>
      <c r="AL59" s="39" t="s">
        <v>1479</v>
      </c>
      <c r="AM59" s="35" t="s">
        <v>1496</v>
      </c>
      <c r="AO59" s="35" t="s">
        <v>1741</v>
      </c>
      <c r="AS59" s="329">
        <v>6.4</v>
      </c>
      <c r="AX59" s="177">
        <v>8.4000000000000005E-2</v>
      </c>
      <c r="BR59" s="340">
        <v>6.9999999999999999E-4</v>
      </c>
      <c r="BS59" s="35" t="s">
        <v>1560</v>
      </c>
    </row>
    <row r="60" spans="1:71">
      <c r="A60" s="35" t="s">
        <v>1731</v>
      </c>
      <c r="B60" s="13" t="s">
        <v>1762</v>
      </c>
      <c r="C60" s="13" t="s">
        <v>1743</v>
      </c>
      <c r="D60" s="338">
        <v>0.375</v>
      </c>
      <c r="E60" s="23" t="s">
        <v>131</v>
      </c>
      <c r="F60" s="336">
        <v>1.9379999999999999</v>
      </c>
      <c r="G60" s="329">
        <v>17</v>
      </c>
      <c r="H60" s="329">
        <v>16.5</v>
      </c>
      <c r="K60" s="330" t="s">
        <v>474</v>
      </c>
      <c r="L60" s="35" t="s">
        <v>133</v>
      </c>
      <c r="M60" s="35" t="s">
        <v>1472</v>
      </c>
      <c r="P60" s="38" t="s">
        <v>1476</v>
      </c>
      <c r="R60" s="35" t="s">
        <v>1495</v>
      </c>
      <c r="Y60" s="49">
        <v>8</v>
      </c>
      <c r="Z60" s="177" t="s">
        <v>1552</v>
      </c>
      <c r="AA60" s="329">
        <v>1.3</v>
      </c>
      <c r="AB60" s="333" t="s">
        <v>1519</v>
      </c>
      <c r="AC60" s="334">
        <v>10</v>
      </c>
      <c r="AD60" s="40">
        <v>4900</v>
      </c>
      <c r="AG60" s="37" t="s">
        <v>1552</v>
      </c>
      <c r="AH60" s="35" t="s">
        <v>1551</v>
      </c>
      <c r="AI60" s="340">
        <v>6.0000000000000001E-3</v>
      </c>
      <c r="AJ60" s="340">
        <v>0.12</v>
      </c>
      <c r="AL60" s="39" t="s">
        <v>1479</v>
      </c>
      <c r="AM60" s="35" t="s">
        <v>1496</v>
      </c>
      <c r="AO60" s="35" t="s">
        <v>1741</v>
      </c>
      <c r="AS60" s="329">
        <v>6.2</v>
      </c>
      <c r="AX60" s="177">
        <v>8.5999999999999993E-2</v>
      </c>
      <c r="BR60" s="340">
        <v>8.9999999999999998E-4</v>
      </c>
      <c r="BS60" s="35" t="s">
        <v>1560</v>
      </c>
    </row>
    <row r="61" spans="1:71">
      <c r="A61" s="35" t="s">
        <v>1731</v>
      </c>
      <c r="B61" s="13" t="s">
        <v>1762</v>
      </c>
      <c r="C61" s="13" t="s">
        <v>1744</v>
      </c>
      <c r="D61" s="338">
        <v>0.38194444444444442</v>
      </c>
      <c r="E61" s="23" t="s">
        <v>131</v>
      </c>
      <c r="F61" s="336">
        <v>0.94799999999999995</v>
      </c>
      <c r="G61" s="329">
        <v>4.8</v>
      </c>
      <c r="H61" s="329">
        <v>9.6</v>
      </c>
      <c r="K61" s="330" t="s">
        <v>474</v>
      </c>
      <c r="L61" s="35" t="s">
        <v>133</v>
      </c>
      <c r="M61" s="35" t="s">
        <v>1472</v>
      </c>
      <c r="P61" s="38" t="s">
        <v>1476</v>
      </c>
      <c r="R61" s="35" t="s">
        <v>1495</v>
      </c>
      <c r="Y61" s="177">
        <v>8.3000000000000007</v>
      </c>
      <c r="Z61" s="177">
        <v>0.8</v>
      </c>
      <c r="AA61" s="329">
        <v>2.2999999999999998</v>
      </c>
      <c r="AB61" s="333">
        <v>1</v>
      </c>
      <c r="AC61" s="334">
        <v>13</v>
      </c>
      <c r="AD61" s="40">
        <v>3300</v>
      </c>
      <c r="AG61" s="37" t="s">
        <v>1552</v>
      </c>
      <c r="AH61" s="35" t="s">
        <v>1551</v>
      </c>
      <c r="AI61" s="340">
        <v>5.0000000000000001E-3</v>
      </c>
      <c r="AJ61" s="340">
        <v>0.09</v>
      </c>
      <c r="AL61" s="39" t="s">
        <v>1479</v>
      </c>
      <c r="AM61" s="35" t="s">
        <v>1496</v>
      </c>
      <c r="AO61" s="35" t="s">
        <v>1741</v>
      </c>
      <c r="AS61" s="329">
        <v>7</v>
      </c>
      <c r="AX61" s="177">
        <v>8.4000000000000005E-2</v>
      </c>
      <c r="BR61" s="340">
        <v>8.9999999999999998E-4</v>
      </c>
      <c r="BS61" s="35" t="s">
        <v>1560</v>
      </c>
    </row>
    <row r="62" spans="1:71">
      <c r="A62" s="35" t="s">
        <v>1731</v>
      </c>
      <c r="B62" s="13" t="s">
        <v>1762</v>
      </c>
      <c r="C62" s="13" t="s">
        <v>1745</v>
      </c>
      <c r="D62" s="338">
        <v>0.375</v>
      </c>
      <c r="E62" s="23" t="s">
        <v>131</v>
      </c>
      <c r="F62" s="336">
        <v>1.577</v>
      </c>
      <c r="G62" s="329">
        <v>11.7</v>
      </c>
      <c r="H62" s="329">
        <v>11.5</v>
      </c>
      <c r="K62" s="330" t="s">
        <v>474</v>
      </c>
      <c r="L62" s="35" t="s">
        <v>133</v>
      </c>
      <c r="M62" s="35" t="s">
        <v>1472</v>
      </c>
      <c r="P62" s="38" t="s">
        <v>1476</v>
      </c>
      <c r="R62" s="35" t="s">
        <v>1495</v>
      </c>
      <c r="Y62" s="177">
        <v>7.9</v>
      </c>
      <c r="Z62" s="177">
        <v>1.5</v>
      </c>
      <c r="AA62" s="329">
        <v>2.5</v>
      </c>
      <c r="AB62" s="333">
        <v>1</v>
      </c>
      <c r="AC62" s="334">
        <v>10</v>
      </c>
      <c r="AD62" s="40">
        <v>3300</v>
      </c>
      <c r="AG62" s="37" t="s">
        <v>1552</v>
      </c>
      <c r="AH62" s="35" t="s">
        <v>1551</v>
      </c>
      <c r="AI62" s="344">
        <v>0.01</v>
      </c>
      <c r="AJ62" s="340">
        <v>0.15</v>
      </c>
      <c r="AL62" s="39" t="s">
        <v>1479</v>
      </c>
      <c r="AM62" s="35" t="s">
        <v>1496</v>
      </c>
      <c r="AO62" s="35" t="s">
        <v>1741</v>
      </c>
      <c r="AS62" s="329">
        <v>6.1</v>
      </c>
      <c r="AX62" s="177">
        <v>7.2999999999999995E-2</v>
      </c>
      <c r="BR62" s="340">
        <v>5.9999999999999995E-4</v>
      </c>
      <c r="BS62" s="35" t="s">
        <v>1560</v>
      </c>
    </row>
    <row r="63" spans="1:71">
      <c r="A63" s="35" t="s">
        <v>1751</v>
      </c>
      <c r="B63" s="13" t="s">
        <v>1763</v>
      </c>
      <c r="C63" s="13" t="s">
        <v>1747</v>
      </c>
      <c r="D63" s="338">
        <v>0.43402777777777773</v>
      </c>
      <c r="E63" s="23" t="s">
        <v>131</v>
      </c>
      <c r="G63" s="339">
        <v>28.5</v>
      </c>
      <c r="H63" s="329">
        <v>24.5</v>
      </c>
      <c r="K63" s="35" t="s">
        <v>1764</v>
      </c>
      <c r="L63" s="35" t="s">
        <v>133</v>
      </c>
      <c r="M63" s="49">
        <v>42</v>
      </c>
      <c r="P63" s="38" t="s">
        <v>1476</v>
      </c>
      <c r="R63" s="35" t="s">
        <v>1753</v>
      </c>
      <c r="Z63" s="177"/>
      <c r="AA63" s="329"/>
      <c r="AB63" s="333"/>
      <c r="AC63" s="342"/>
      <c r="AI63" s="177"/>
      <c r="AJ63" s="177"/>
      <c r="AL63" s="177"/>
      <c r="AS63" s="49"/>
      <c r="AX63" s="343"/>
    </row>
    <row r="64" spans="1:71">
      <c r="A64" s="35" t="s">
        <v>1731</v>
      </c>
      <c r="B64" s="13" t="s">
        <v>1763</v>
      </c>
      <c r="C64" s="13" t="s">
        <v>1749</v>
      </c>
      <c r="D64" s="338">
        <v>0.42499999999999999</v>
      </c>
      <c r="E64" s="23" t="s">
        <v>131</v>
      </c>
      <c r="G64" s="329">
        <v>31.7</v>
      </c>
      <c r="H64" s="329">
        <v>28.1</v>
      </c>
      <c r="K64" s="35" t="s">
        <v>1734</v>
      </c>
      <c r="L64" s="35" t="s">
        <v>133</v>
      </c>
      <c r="M64" s="49">
        <v>54</v>
      </c>
      <c r="P64" s="38" t="s">
        <v>1476</v>
      </c>
      <c r="R64" s="35" t="s">
        <v>1495</v>
      </c>
      <c r="Y64" s="177">
        <v>8.1</v>
      </c>
      <c r="Z64" s="177">
        <v>4.4000000000000004</v>
      </c>
      <c r="AA64" s="334">
        <v>10</v>
      </c>
      <c r="AB64" s="333">
        <v>12</v>
      </c>
      <c r="AC64" s="339">
        <v>8.6</v>
      </c>
      <c r="AG64" s="37" t="s">
        <v>1552</v>
      </c>
      <c r="AH64" s="35" t="s">
        <v>1551</v>
      </c>
      <c r="AI64" s="344">
        <v>0.09</v>
      </c>
      <c r="AJ64" s="340">
        <v>0.53</v>
      </c>
      <c r="AL64" s="39" t="s">
        <v>1479</v>
      </c>
      <c r="AM64" s="177">
        <v>0.19</v>
      </c>
      <c r="AO64" s="177">
        <v>4.5999999999999999E-2</v>
      </c>
      <c r="AS64" s="339">
        <v>9.4</v>
      </c>
      <c r="AX64" s="340">
        <v>1.6</v>
      </c>
    </row>
    <row r="65" spans="1:50">
      <c r="A65" s="35" t="s">
        <v>1731</v>
      </c>
      <c r="B65" s="13" t="s">
        <v>1763</v>
      </c>
      <c r="C65" s="13" t="s">
        <v>1750</v>
      </c>
      <c r="D65" s="338">
        <v>0.4375</v>
      </c>
      <c r="E65" s="23" t="s">
        <v>131</v>
      </c>
      <c r="G65" s="329">
        <v>28.1</v>
      </c>
      <c r="H65" s="329">
        <v>24.6</v>
      </c>
      <c r="K65" s="35" t="s">
        <v>1734</v>
      </c>
      <c r="L65" s="35" t="s">
        <v>133</v>
      </c>
      <c r="M65" s="49">
        <v>52</v>
      </c>
      <c r="P65" s="38" t="s">
        <v>1476</v>
      </c>
      <c r="R65" s="35" t="s">
        <v>1495</v>
      </c>
      <c r="Y65" s="177">
        <v>8.1999999999999993</v>
      </c>
      <c r="Z65" s="346">
        <v>11</v>
      </c>
      <c r="AA65" s="334">
        <v>11</v>
      </c>
      <c r="AB65" s="333">
        <v>4</v>
      </c>
      <c r="AC65" s="329">
        <v>7.1</v>
      </c>
      <c r="AG65" s="37" t="s">
        <v>1552</v>
      </c>
      <c r="AH65" s="35" t="s">
        <v>1551</v>
      </c>
      <c r="AI65" s="177">
        <v>8.5999999999999993E-2</v>
      </c>
      <c r="AJ65" s="177">
        <v>0.51</v>
      </c>
      <c r="AL65" s="39" t="s">
        <v>1479</v>
      </c>
      <c r="AM65" s="177">
        <v>0.08</v>
      </c>
      <c r="AO65" s="177">
        <v>1.2999999999999999E-2</v>
      </c>
      <c r="AS65" s="329">
        <v>7.7</v>
      </c>
      <c r="AX65" s="177">
        <v>0.51</v>
      </c>
    </row>
    <row r="66" spans="1:50">
      <c r="A66" s="35" t="s">
        <v>1731</v>
      </c>
      <c r="B66" s="13" t="s">
        <v>1763</v>
      </c>
      <c r="C66" s="13" t="s">
        <v>1743</v>
      </c>
      <c r="D66" s="338">
        <v>0.43055555555555558</v>
      </c>
      <c r="E66" s="23" t="s">
        <v>131</v>
      </c>
      <c r="G66" s="329">
        <v>18.100000000000001</v>
      </c>
      <c r="H66" s="329">
        <v>20</v>
      </c>
      <c r="K66" s="330" t="s">
        <v>474</v>
      </c>
      <c r="L66" s="35" t="s">
        <v>133</v>
      </c>
      <c r="M66" s="177">
        <v>75</v>
      </c>
      <c r="P66" s="38" t="s">
        <v>1476</v>
      </c>
      <c r="R66" s="35" t="s">
        <v>1495</v>
      </c>
      <c r="Y66" s="49">
        <v>8</v>
      </c>
      <c r="Z66" s="346">
        <v>11</v>
      </c>
      <c r="AA66" s="329">
        <v>7.6</v>
      </c>
      <c r="AB66" s="333" t="s">
        <v>1519</v>
      </c>
      <c r="AC66" s="329">
        <v>8.4</v>
      </c>
      <c r="AG66" s="37" t="s">
        <v>1552</v>
      </c>
      <c r="AH66" s="35" t="s">
        <v>1551</v>
      </c>
      <c r="AI66" s="177">
        <v>4.2000000000000003E-2</v>
      </c>
      <c r="AJ66" s="177">
        <v>0.45</v>
      </c>
      <c r="AL66" s="39" t="s">
        <v>1479</v>
      </c>
      <c r="AM66" s="335">
        <v>0.1</v>
      </c>
      <c r="AO66" s="177">
        <v>1.2999999999999999E-2</v>
      </c>
      <c r="AS66" s="334">
        <v>10</v>
      </c>
      <c r="AX66" s="177">
        <v>0.49</v>
      </c>
    </row>
    <row r="67" spans="1:50">
      <c r="A67" s="35" t="s">
        <v>1731</v>
      </c>
      <c r="B67" s="13" t="s">
        <v>1763</v>
      </c>
      <c r="C67" s="13" t="s">
        <v>1744</v>
      </c>
      <c r="D67" s="338">
        <v>0.43888888888888888</v>
      </c>
      <c r="E67" s="23" t="s">
        <v>131</v>
      </c>
      <c r="G67" s="329">
        <v>8.6</v>
      </c>
      <c r="H67" s="329">
        <v>16.2</v>
      </c>
      <c r="K67" s="330" t="s">
        <v>487</v>
      </c>
      <c r="L67" s="35" t="s">
        <v>133</v>
      </c>
      <c r="M67" s="177">
        <v>72</v>
      </c>
      <c r="P67" s="38" t="s">
        <v>1476</v>
      </c>
      <c r="R67" s="35" t="s">
        <v>1495</v>
      </c>
      <c r="Y67" s="49">
        <v>8</v>
      </c>
      <c r="Z67" s="177">
        <v>5.5</v>
      </c>
      <c r="AA67" s="329">
        <v>8.1</v>
      </c>
      <c r="AB67" s="333">
        <v>2</v>
      </c>
      <c r="AC67" s="334">
        <v>10</v>
      </c>
      <c r="AG67" s="37" t="s">
        <v>1552</v>
      </c>
      <c r="AH67" s="35" t="s">
        <v>1551</v>
      </c>
      <c r="AI67" s="177">
        <v>4.9000000000000002E-2</v>
      </c>
      <c r="AJ67" s="177">
        <v>0.66</v>
      </c>
      <c r="AL67" s="39" t="s">
        <v>1479</v>
      </c>
      <c r="AM67" s="335">
        <v>0.1</v>
      </c>
      <c r="AO67" s="177">
        <v>1.9E-2</v>
      </c>
      <c r="AS67" s="334">
        <v>14</v>
      </c>
      <c r="AX67" s="177">
        <v>1.8</v>
      </c>
    </row>
    <row r="68" spans="1:50">
      <c r="A68" s="35" t="s">
        <v>1731</v>
      </c>
      <c r="B68" s="13" t="s">
        <v>1763</v>
      </c>
      <c r="C68" s="13" t="s">
        <v>1745</v>
      </c>
      <c r="D68" s="338">
        <v>0.42708333333333331</v>
      </c>
      <c r="E68" s="23" t="s">
        <v>131</v>
      </c>
      <c r="G68" s="329">
        <v>12.1</v>
      </c>
      <c r="H68" s="329">
        <v>11.5</v>
      </c>
      <c r="K68" s="330" t="s">
        <v>487</v>
      </c>
      <c r="L68" s="35" t="s">
        <v>133</v>
      </c>
      <c r="M68" s="49">
        <v>45</v>
      </c>
      <c r="P68" s="38" t="s">
        <v>1476</v>
      </c>
      <c r="R68" s="35" t="s">
        <v>1495</v>
      </c>
      <c r="Y68" s="49">
        <v>8</v>
      </c>
      <c r="Z68" s="177">
        <v>6.8</v>
      </c>
      <c r="AA68" s="329">
        <v>8</v>
      </c>
      <c r="AB68" s="333">
        <v>2</v>
      </c>
      <c r="AC68" s="329">
        <v>9.6999999999999993</v>
      </c>
      <c r="AG68" s="37" t="s">
        <v>1552</v>
      </c>
      <c r="AH68" s="35">
        <v>0.01</v>
      </c>
      <c r="AI68" s="332">
        <v>0.06</v>
      </c>
      <c r="AJ68" s="177">
        <v>0.84</v>
      </c>
      <c r="AL68" s="177">
        <v>0.02</v>
      </c>
      <c r="AM68" s="177">
        <v>0.12</v>
      </c>
      <c r="AO68" s="177">
        <v>2.1000000000000001E-2</v>
      </c>
      <c r="AS68" s="334">
        <v>14</v>
      </c>
      <c r="AX68" s="177">
        <v>1.3</v>
      </c>
    </row>
    <row r="69" spans="1:50">
      <c r="Y69" s="49">
        <v>8</v>
      </c>
      <c r="Z69" s="177">
        <v>4.7</v>
      </c>
      <c r="AA69" s="329">
        <v>8.6</v>
      </c>
      <c r="AB69" s="333">
        <v>4</v>
      </c>
      <c r="AC69" s="329">
        <v>9.4</v>
      </c>
      <c r="AG69" s="37" t="s">
        <v>1552</v>
      </c>
      <c r="AH69" s="35">
        <v>0.01</v>
      </c>
      <c r="AI69" s="177">
        <v>4.2000000000000003E-2</v>
      </c>
      <c r="AJ69" s="177">
        <v>0.82</v>
      </c>
      <c r="AL69" s="39" t="s">
        <v>1479</v>
      </c>
      <c r="AM69" s="177">
        <v>0.09</v>
      </c>
      <c r="AO69" s="177">
        <v>8.0000000000000002E-3</v>
      </c>
      <c r="AS69" s="334">
        <v>13</v>
      </c>
      <c r="AX69" s="177">
        <v>1.2</v>
      </c>
    </row>
    <row r="70" spans="1:50">
      <c r="AA70" s="347"/>
      <c r="AB70" s="348"/>
      <c r="AC70" s="349"/>
      <c r="AI70" s="343"/>
      <c r="AJ70" s="343"/>
      <c r="AL70" s="343"/>
      <c r="AS70" s="350"/>
      <c r="AX70" s="343"/>
    </row>
  </sheetData>
  <phoneticPr fontId="4"/>
  <dataValidations count="2">
    <dataValidation imeMode="hiragana" allowBlank="1" showInputMessage="1" showErrorMessage="1" sqref="K9:K14 K18:K20 K23:K26 K28 K30 K32 K34:K39 K42:K62 K66:K68"/>
    <dataValidation imeMode="halfAlpha" allowBlank="1" showInputMessage="1" showErrorMessage="1" sqref="AH9:AJ14 AM9:AM14 AO9:AO14 G9:H20 AB15:AB16 F21:H26 Y9:AA26 AC9:AC26 G27:H44 Y27:AC44 AI15:AJ44 F45:H50 BR57:BR62 AL68 AL70 AX64:AX69 F57:F62 M63:M68 Y64:Y69 AO64:AO69 AM64:AM69 AX9:AX62 AI45:AI56 D9:D68 Y45:Y62 AA45:AC70 AS9:AS70 AJ45:AJ70 Z45:Z69 G51:H68 AL63 AI58:AI70"/>
  </dataValidations>
  <printOptions horizontalCentered="1"/>
  <pageMargins left="0.78740157480314965" right="0.78740157480314965" top="0.74803149606299213" bottom="0.74803149606299213" header="0.31496062992125984" footer="0.31496062992125984"/>
  <pageSetup paperSize="9" scale="69" fitToWidth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G50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7.25" style="35" bestFit="1" customWidth="1"/>
    <col min="2" max="2" width="16.25" style="13" bestFit="1" customWidth="1"/>
    <col min="3" max="3" width="10.5" style="13" bestFit="1" customWidth="1"/>
    <col min="4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201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 s="356" customFormat="1">
      <c r="A3" s="386" t="s">
        <v>1765</v>
      </c>
      <c r="B3" s="387" t="s">
        <v>1766</v>
      </c>
      <c r="C3" s="351" t="s">
        <v>1767</v>
      </c>
      <c r="D3" s="352">
        <v>0.44097222222222227</v>
      </c>
      <c r="E3" s="353" t="s">
        <v>1467</v>
      </c>
      <c r="F3" s="354"/>
      <c r="G3" s="355">
        <v>21.8</v>
      </c>
      <c r="H3" s="355">
        <v>17.3</v>
      </c>
      <c r="K3" s="356" t="s">
        <v>1219</v>
      </c>
      <c r="L3" s="356" t="s">
        <v>133</v>
      </c>
      <c r="M3" s="356" t="s">
        <v>1768</v>
      </c>
      <c r="O3" s="355" t="s">
        <v>135</v>
      </c>
      <c r="Q3" s="355"/>
      <c r="S3" s="355"/>
      <c r="Y3" s="35">
        <v>7.9</v>
      </c>
      <c r="Z3" s="356">
        <v>0.9</v>
      </c>
      <c r="AA3" s="354">
        <v>3.1</v>
      </c>
      <c r="AB3" s="357">
        <v>4</v>
      </c>
      <c r="AC3" s="355"/>
      <c r="AD3" s="354"/>
      <c r="AE3" s="357"/>
      <c r="AF3" s="354"/>
      <c r="AG3" s="354"/>
      <c r="AL3" s="357"/>
      <c r="AS3" s="357"/>
      <c r="BA3" s="355"/>
      <c r="BB3" s="354"/>
      <c r="BE3" s="357"/>
      <c r="BF3" s="354"/>
      <c r="BG3" s="358"/>
      <c r="BH3" s="358"/>
      <c r="BI3" s="355"/>
    </row>
    <row r="4" spans="1:85">
      <c r="A4" s="133" t="s">
        <v>1765</v>
      </c>
      <c r="B4" s="134" t="s">
        <v>1766</v>
      </c>
      <c r="C4" s="13" t="s">
        <v>1769</v>
      </c>
      <c r="D4" s="48">
        <v>0.45</v>
      </c>
      <c r="E4" s="23" t="s">
        <v>1467</v>
      </c>
      <c r="G4" s="38">
        <v>30</v>
      </c>
      <c r="H4" s="38">
        <v>23</v>
      </c>
      <c r="K4" s="35" t="s">
        <v>146</v>
      </c>
      <c r="L4" s="35" t="s">
        <v>133</v>
      </c>
      <c r="M4" s="35">
        <v>72</v>
      </c>
      <c r="O4" s="38" t="s">
        <v>135</v>
      </c>
      <c r="P4" s="35"/>
      <c r="Y4" s="35">
        <v>8.1999999999999993</v>
      </c>
      <c r="Z4" s="35">
        <v>1.5</v>
      </c>
      <c r="AA4" s="37">
        <v>4.2</v>
      </c>
      <c r="AB4" s="39">
        <v>12</v>
      </c>
      <c r="AC4" s="38">
        <v>9.8000000000000007</v>
      </c>
      <c r="AD4" s="359">
        <v>54000</v>
      </c>
      <c r="AG4" s="37" t="s">
        <v>565</v>
      </c>
      <c r="AI4" s="35">
        <v>2.4E-2</v>
      </c>
      <c r="AS4" s="39">
        <v>5.5</v>
      </c>
      <c r="AX4" s="35">
        <v>0.15</v>
      </c>
    </row>
    <row r="5" spans="1:85">
      <c r="A5" s="133" t="s">
        <v>1765</v>
      </c>
      <c r="B5" s="134" t="s">
        <v>1766</v>
      </c>
      <c r="C5" s="13" t="s">
        <v>403</v>
      </c>
      <c r="D5" s="48">
        <v>0.43611111111111112</v>
      </c>
      <c r="E5" s="23" t="s">
        <v>386</v>
      </c>
      <c r="G5" s="38">
        <v>23.8</v>
      </c>
      <c r="H5" s="38">
        <v>21.3</v>
      </c>
      <c r="K5" s="35" t="s">
        <v>146</v>
      </c>
      <c r="L5" s="35" t="s">
        <v>133</v>
      </c>
      <c r="M5" s="35">
        <v>82</v>
      </c>
      <c r="O5" s="38" t="s">
        <v>135</v>
      </c>
      <c r="P5" s="35"/>
      <c r="Y5" s="35">
        <v>7.7</v>
      </c>
      <c r="Z5" s="35">
        <v>1.3</v>
      </c>
      <c r="AA5" s="37">
        <v>4.4000000000000004</v>
      </c>
      <c r="AB5" s="39">
        <v>10</v>
      </c>
    </row>
    <row r="6" spans="1:85">
      <c r="A6" s="133" t="s">
        <v>1765</v>
      </c>
      <c r="B6" s="134" t="s">
        <v>1766</v>
      </c>
      <c r="C6" s="13" t="s">
        <v>1770</v>
      </c>
      <c r="D6" s="48">
        <v>0.43472222222222223</v>
      </c>
      <c r="E6" s="23" t="s">
        <v>1467</v>
      </c>
      <c r="G6" s="38">
        <v>31.8</v>
      </c>
      <c r="H6" s="38">
        <v>26.6</v>
      </c>
      <c r="K6" s="35" t="s">
        <v>1219</v>
      </c>
      <c r="L6" s="35" t="s">
        <v>133</v>
      </c>
      <c r="M6" s="35">
        <v>80</v>
      </c>
      <c r="O6" s="38" t="s">
        <v>135</v>
      </c>
      <c r="P6" s="35"/>
      <c r="Y6" s="35">
        <v>7.8</v>
      </c>
      <c r="Z6" s="35">
        <v>1.5</v>
      </c>
      <c r="AA6" s="37">
        <v>4.5</v>
      </c>
      <c r="AB6" s="39">
        <v>10</v>
      </c>
    </row>
    <row r="7" spans="1:85">
      <c r="A7" s="133" t="s">
        <v>1765</v>
      </c>
      <c r="B7" s="134" t="s">
        <v>1766</v>
      </c>
      <c r="C7" s="13" t="s">
        <v>1771</v>
      </c>
      <c r="D7" s="48">
        <v>0.41250000000000003</v>
      </c>
      <c r="E7" s="23" t="s">
        <v>1467</v>
      </c>
      <c r="G7" s="38">
        <v>31.2</v>
      </c>
      <c r="H7" s="38">
        <v>26.5</v>
      </c>
      <c r="K7" s="35" t="s">
        <v>146</v>
      </c>
      <c r="L7" s="35" t="s">
        <v>133</v>
      </c>
      <c r="M7" s="35">
        <v>74</v>
      </c>
      <c r="O7" s="38" t="s">
        <v>135</v>
      </c>
      <c r="P7" s="35"/>
      <c r="Y7" s="35">
        <v>7.7</v>
      </c>
      <c r="Z7" s="35">
        <v>1.2</v>
      </c>
      <c r="AA7" s="37">
        <v>3.7</v>
      </c>
      <c r="AB7" s="39">
        <v>9</v>
      </c>
      <c r="AC7" s="38">
        <v>7.1</v>
      </c>
      <c r="AD7" s="359">
        <v>70000</v>
      </c>
      <c r="AS7" s="39">
        <v>3.1</v>
      </c>
    </row>
    <row r="8" spans="1:85">
      <c r="A8" s="133" t="s">
        <v>1765</v>
      </c>
      <c r="B8" s="134" t="s">
        <v>1766</v>
      </c>
      <c r="C8" s="13" t="s">
        <v>1772</v>
      </c>
      <c r="D8" s="48">
        <v>0.4375</v>
      </c>
      <c r="E8" s="23" t="s">
        <v>386</v>
      </c>
      <c r="G8" s="38">
        <v>24.6</v>
      </c>
      <c r="H8" s="38">
        <v>22.3</v>
      </c>
      <c r="K8" s="35" t="s">
        <v>146</v>
      </c>
      <c r="L8" s="35" t="s">
        <v>133</v>
      </c>
      <c r="M8" s="35">
        <v>62</v>
      </c>
      <c r="O8" s="38" t="s">
        <v>135</v>
      </c>
      <c r="P8" s="35"/>
      <c r="Y8" s="35">
        <v>7.7</v>
      </c>
      <c r="Z8" s="35">
        <v>1.9</v>
      </c>
      <c r="AA8" s="37">
        <v>5</v>
      </c>
      <c r="AB8" s="39">
        <v>18</v>
      </c>
    </row>
    <row r="9" spans="1:85">
      <c r="A9" s="133" t="s">
        <v>1765</v>
      </c>
      <c r="B9" s="134" t="s">
        <v>1766</v>
      </c>
      <c r="C9" s="13" t="s">
        <v>1773</v>
      </c>
      <c r="D9" s="48">
        <v>0.40277777777777773</v>
      </c>
      <c r="E9" s="23" t="s">
        <v>386</v>
      </c>
      <c r="G9" s="38">
        <v>18.8</v>
      </c>
      <c r="H9" s="38">
        <v>18.8</v>
      </c>
      <c r="K9" s="35" t="s">
        <v>1219</v>
      </c>
      <c r="L9" s="35" t="s">
        <v>133</v>
      </c>
      <c r="M9" s="35" t="s">
        <v>1768</v>
      </c>
      <c r="O9" s="38" t="s">
        <v>135</v>
      </c>
      <c r="P9" s="35"/>
      <c r="Y9" s="35">
        <v>8</v>
      </c>
      <c r="Z9" s="35">
        <v>1</v>
      </c>
      <c r="AA9" s="37">
        <v>1.9</v>
      </c>
      <c r="AB9" s="39">
        <v>3</v>
      </c>
    </row>
    <row r="10" spans="1:85">
      <c r="A10" s="133" t="s">
        <v>1765</v>
      </c>
      <c r="B10" s="134" t="s">
        <v>1766</v>
      </c>
      <c r="C10" s="13" t="s">
        <v>1774</v>
      </c>
      <c r="D10" s="48">
        <v>0.42222222222222222</v>
      </c>
      <c r="E10" s="23" t="s">
        <v>1467</v>
      </c>
      <c r="G10" s="38">
        <v>18.100000000000001</v>
      </c>
      <c r="H10" s="38">
        <v>16.899999999999999</v>
      </c>
      <c r="K10" s="35" t="s">
        <v>1219</v>
      </c>
      <c r="L10" s="35" t="s">
        <v>133</v>
      </c>
      <c r="M10" s="35" t="s">
        <v>1768</v>
      </c>
      <c r="O10" s="38" t="s">
        <v>135</v>
      </c>
      <c r="P10" s="35"/>
      <c r="Y10" s="35">
        <v>7.9</v>
      </c>
      <c r="Z10" s="35">
        <v>0.8</v>
      </c>
      <c r="AA10" s="37">
        <v>2</v>
      </c>
      <c r="AB10" s="39">
        <v>3</v>
      </c>
      <c r="AC10" s="38">
        <v>9.9</v>
      </c>
      <c r="AD10" s="359">
        <v>35000</v>
      </c>
      <c r="AG10" s="37" t="s">
        <v>565</v>
      </c>
      <c r="AI10" s="35">
        <v>8.9999999999999993E-3</v>
      </c>
      <c r="AS10" s="39">
        <v>5.8</v>
      </c>
      <c r="AX10" s="35">
        <v>9.2999999999999999E-2</v>
      </c>
    </row>
    <row r="11" spans="1:85">
      <c r="A11" s="133" t="s">
        <v>1765</v>
      </c>
      <c r="B11" s="134" t="s">
        <v>1766</v>
      </c>
      <c r="C11" s="13" t="s">
        <v>1775</v>
      </c>
      <c r="D11" s="48">
        <v>0.44027777777777777</v>
      </c>
      <c r="E11" s="23" t="s">
        <v>1467</v>
      </c>
      <c r="G11" s="38">
        <v>8.4</v>
      </c>
      <c r="H11" s="38">
        <v>10.5</v>
      </c>
      <c r="K11" s="35" t="s">
        <v>1219</v>
      </c>
      <c r="L11" s="35" t="s">
        <v>133</v>
      </c>
      <c r="M11" s="35" t="s">
        <v>1768</v>
      </c>
      <c r="O11" s="38" t="s">
        <v>135</v>
      </c>
      <c r="P11" s="35"/>
      <c r="Y11" s="35">
        <v>7.8</v>
      </c>
      <c r="Z11" s="35">
        <v>1</v>
      </c>
      <c r="AA11" s="37">
        <v>2.2999999999999998</v>
      </c>
      <c r="AB11" s="39">
        <v>1</v>
      </c>
    </row>
    <row r="12" spans="1:85">
      <c r="A12" s="133" t="s">
        <v>1765</v>
      </c>
      <c r="B12" s="134" t="s">
        <v>1766</v>
      </c>
      <c r="C12" s="13" t="s">
        <v>1776</v>
      </c>
      <c r="D12" s="48">
        <v>0.47916666666666669</v>
      </c>
      <c r="E12" s="23" t="s">
        <v>1467</v>
      </c>
      <c r="G12" s="38">
        <v>8.8000000000000007</v>
      </c>
      <c r="H12" s="38">
        <v>9.1999999999999993</v>
      </c>
      <c r="K12" s="35" t="s">
        <v>1219</v>
      </c>
      <c r="L12" s="35" t="s">
        <v>133</v>
      </c>
      <c r="M12" s="35" t="s">
        <v>1768</v>
      </c>
      <c r="O12" s="38" t="s">
        <v>135</v>
      </c>
      <c r="P12" s="35"/>
      <c r="Y12" s="35">
        <v>8</v>
      </c>
      <c r="Z12" s="35">
        <v>1</v>
      </c>
      <c r="AA12" s="37">
        <v>2.9</v>
      </c>
      <c r="AB12" s="39">
        <v>2</v>
      </c>
    </row>
    <row r="13" spans="1:85">
      <c r="A13" s="133" t="s">
        <v>1765</v>
      </c>
      <c r="B13" s="134" t="s">
        <v>1766</v>
      </c>
      <c r="C13" s="13" t="s">
        <v>413</v>
      </c>
      <c r="D13" s="48">
        <v>0.45</v>
      </c>
      <c r="E13" s="23" t="s">
        <v>1467</v>
      </c>
      <c r="G13" s="38">
        <v>8.8000000000000007</v>
      </c>
      <c r="H13" s="38">
        <v>8.4</v>
      </c>
      <c r="K13" s="35" t="s">
        <v>1219</v>
      </c>
      <c r="L13" s="35" t="s">
        <v>133</v>
      </c>
      <c r="M13" s="35" t="s">
        <v>1768</v>
      </c>
      <c r="O13" s="38" t="s">
        <v>135</v>
      </c>
      <c r="P13" s="35"/>
      <c r="Y13" s="35">
        <v>7.9</v>
      </c>
      <c r="Z13" s="35">
        <v>1.6</v>
      </c>
      <c r="AA13" s="37">
        <v>3.5</v>
      </c>
      <c r="AB13" s="39">
        <v>3</v>
      </c>
      <c r="AC13" s="38">
        <v>10.6</v>
      </c>
      <c r="AD13" s="359">
        <v>22000</v>
      </c>
      <c r="AS13" s="39">
        <v>7.8</v>
      </c>
    </row>
    <row r="14" spans="1:85">
      <c r="A14" s="133" t="s">
        <v>1765</v>
      </c>
      <c r="B14" s="134" t="s">
        <v>1766</v>
      </c>
      <c r="C14" s="13" t="s">
        <v>1777</v>
      </c>
      <c r="D14" s="48">
        <v>0.45277777777777778</v>
      </c>
      <c r="E14" s="23" t="s">
        <v>386</v>
      </c>
      <c r="G14" s="38">
        <v>15.8</v>
      </c>
      <c r="H14" s="38">
        <v>15.5</v>
      </c>
      <c r="K14" s="35" t="s">
        <v>1219</v>
      </c>
      <c r="L14" s="35" t="s">
        <v>133</v>
      </c>
      <c r="M14" s="35" t="s">
        <v>1768</v>
      </c>
      <c r="O14" s="38" t="s">
        <v>135</v>
      </c>
      <c r="P14" s="35"/>
      <c r="Y14" s="35">
        <v>7.9</v>
      </c>
      <c r="Z14" s="35">
        <v>1.3</v>
      </c>
      <c r="AA14" s="37">
        <v>2.9</v>
      </c>
      <c r="AB14" s="39">
        <v>4</v>
      </c>
    </row>
    <row r="15" spans="1:85" s="356" customFormat="1">
      <c r="A15" s="386" t="s">
        <v>1765</v>
      </c>
      <c r="B15" s="387" t="s">
        <v>1778</v>
      </c>
      <c r="C15" s="351" t="s">
        <v>1779</v>
      </c>
      <c r="D15" s="352">
        <v>0.41388888888888892</v>
      </c>
      <c r="E15" s="353" t="s">
        <v>1467</v>
      </c>
      <c r="F15" s="354"/>
      <c r="G15" s="355">
        <v>21.8</v>
      </c>
      <c r="H15" s="355">
        <v>17.5</v>
      </c>
      <c r="K15" s="356" t="s">
        <v>146</v>
      </c>
      <c r="L15" s="356" t="s">
        <v>1398</v>
      </c>
      <c r="M15" s="356">
        <v>38</v>
      </c>
      <c r="O15" s="355" t="s">
        <v>135</v>
      </c>
      <c r="P15" s="355"/>
      <c r="Q15" s="355"/>
      <c r="S15" s="355"/>
      <c r="Y15" s="35">
        <v>7.5</v>
      </c>
      <c r="Z15" s="356">
        <v>5.8</v>
      </c>
      <c r="AA15" s="354">
        <v>6.8</v>
      </c>
      <c r="AB15" s="357">
        <v>20</v>
      </c>
      <c r="AC15" s="355"/>
      <c r="AD15" s="354"/>
      <c r="AE15" s="357"/>
      <c r="AF15" s="354"/>
      <c r="AG15" s="354"/>
      <c r="AL15" s="357"/>
      <c r="AS15" s="357"/>
      <c r="BA15" s="355"/>
      <c r="BB15" s="354"/>
      <c r="BE15" s="357"/>
      <c r="BF15" s="354"/>
      <c r="BG15" s="358"/>
      <c r="BH15" s="358"/>
      <c r="BI15" s="355"/>
    </row>
    <row r="16" spans="1:85">
      <c r="A16" s="133" t="s">
        <v>1765</v>
      </c>
      <c r="B16" s="134" t="s">
        <v>1778</v>
      </c>
      <c r="C16" s="13" t="s">
        <v>1780</v>
      </c>
      <c r="D16" s="48">
        <v>0.53125</v>
      </c>
      <c r="E16" s="23" t="s">
        <v>1467</v>
      </c>
      <c r="G16" s="38">
        <v>30.6</v>
      </c>
      <c r="H16" s="38">
        <v>24</v>
      </c>
      <c r="K16" s="35" t="s">
        <v>146</v>
      </c>
      <c r="L16" s="35" t="s">
        <v>133</v>
      </c>
      <c r="M16" s="35">
        <v>35</v>
      </c>
      <c r="O16" s="38" t="s">
        <v>135</v>
      </c>
      <c r="Y16" s="35">
        <v>8.1</v>
      </c>
      <c r="Z16" s="35">
        <v>8.4</v>
      </c>
      <c r="AA16" s="37">
        <v>7.4</v>
      </c>
      <c r="AB16" s="39">
        <v>26</v>
      </c>
      <c r="AD16" s="359"/>
      <c r="AG16" s="37" t="s">
        <v>1552</v>
      </c>
    </row>
    <row r="17" spans="1:61">
      <c r="A17" s="133" t="s">
        <v>1765</v>
      </c>
      <c r="B17" s="134" t="s">
        <v>1778</v>
      </c>
      <c r="C17" s="13" t="s">
        <v>1781</v>
      </c>
      <c r="D17" s="48">
        <v>0.40972222222222227</v>
      </c>
      <c r="E17" s="23" t="s">
        <v>386</v>
      </c>
      <c r="G17" s="38">
        <v>24.4</v>
      </c>
      <c r="H17" s="38">
        <v>20.7</v>
      </c>
      <c r="K17" s="35" t="s">
        <v>1027</v>
      </c>
      <c r="L17" s="35" t="s">
        <v>133</v>
      </c>
      <c r="M17" s="35">
        <v>42</v>
      </c>
      <c r="O17" s="38" t="s">
        <v>135</v>
      </c>
      <c r="Y17" s="35">
        <v>7.4</v>
      </c>
      <c r="Z17" s="35">
        <v>5.0999999999999996</v>
      </c>
      <c r="AA17" s="37">
        <v>7.2</v>
      </c>
      <c r="AB17" s="39">
        <v>19</v>
      </c>
    </row>
    <row r="18" spans="1:61">
      <c r="A18" s="133" t="s">
        <v>1765</v>
      </c>
      <c r="B18" s="134" t="s">
        <v>1778</v>
      </c>
      <c r="C18" s="13" t="s">
        <v>1770</v>
      </c>
      <c r="D18" s="48">
        <v>0.41319444444444442</v>
      </c>
      <c r="E18" s="23" t="s">
        <v>1467</v>
      </c>
      <c r="G18" s="38">
        <v>31.4</v>
      </c>
      <c r="H18" s="38">
        <v>26.4</v>
      </c>
      <c r="K18" s="35" t="s">
        <v>1027</v>
      </c>
      <c r="L18" s="35" t="s">
        <v>133</v>
      </c>
      <c r="M18" s="35">
        <v>28</v>
      </c>
      <c r="O18" s="38" t="s">
        <v>135</v>
      </c>
      <c r="Y18" s="35">
        <v>7.5</v>
      </c>
      <c r="Z18" s="35">
        <v>10</v>
      </c>
      <c r="AA18" s="37">
        <v>9.1</v>
      </c>
      <c r="AB18" s="39">
        <v>34</v>
      </c>
    </row>
    <row r="19" spans="1:61">
      <c r="A19" s="133" t="s">
        <v>1765</v>
      </c>
      <c r="B19" s="134" t="s">
        <v>1778</v>
      </c>
      <c r="C19" s="13" t="s">
        <v>1782</v>
      </c>
      <c r="D19" s="48">
        <v>0.4861111111111111</v>
      </c>
      <c r="E19" s="23" t="s">
        <v>1467</v>
      </c>
      <c r="G19" s="38">
        <v>28.9</v>
      </c>
      <c r="H19" s="38">
        <v>27</v>
      </c>
      <c r="K19" s="35" t="s">
        <v>1027</v>
      </c>
      <c r="L19" s="35" t="s">
        <v>133</v>
      </c>
      <c r="M19" s="35">
        <v>34</v>
      </c>
      <c r="O19" s="38" t="s">
        <v>135</v>
      </c>
      <c r="Y19" s="35">
        <v>7.5</v>
      </c>
      <c r="Z19" s="35">
        <v>4.5</v>
      </c>
      <c r="AA19" s="37">
        <v>7.1</v>
      </c>
      <c r="AB19" s="39">
        <v>26</v>
      </c>
      <c r="AD19" s="359"/>
    </row>
    <row r="20" spans="1:61">
      <c r="A20" s="133" t="s">
        <v>1765</v>
      </c>
      <c r="B20" s="134" t="s">
        <v>1778</v>
      </c>
      <c r="C20" s="13" t="s">
        <v>1772</v>
      </c>
      <c r="D20" s="48">
        <v>0.4145833333333333</v>
      </c>
      <c r="E20" s="23" t="s">
        <v>386</v>
      </c>
      <c r="G20" s="38">
        <v>24.8</v>
      </c>
      <c r="H20" s="38">
        <v>22.7</v>
      </c>
      <c r="K20" s="35" t="s">
        <v>146</v>
      </c>
      <c r="L20" s="35" t="s">
        <v>133</v>
      </c>
      <c r="M20" s="35">
        <v>46</v>
      </c>
      <c r="O20" s="38" t="s">
        <v>135</v>
      </c>
      <c r="Y20" s="35">
        <v>7.4</v>
      </c>
      <c r="Z20" s="35">
        <v>6.1</v>
      </c>
      <c r="AA20" s="37">
        <v>5.9</v>
      </c>
      <c r="AB20" s="39">
        <v>16</v>
      </c>
    </row>
    <row r="21" spans="1:61">
      <c r="A21" s="133" t="s">
        <v>1765</v>
      </c>
      <c r="B21" s="134" t="s">
        <v>1778</v>
      </c>
      <c r="C21" s="13" t="s">
        <v>1773</v>
      </c>
      <c r="D21" s="48">
        <v>0.46249999999999997</v>
      </c>
      <c r="E21" s="23" t="s">
        <v>386</v>
      </c>
      <c r="G21" s="38">
        <v>19.399999999999999</v>
      </c>
      <c r="H21" s="38">
        <v>19.2</v>
      </c>
      <c r="K21" s="35" t="s">
        <v>146</v>
      </c>
      <c r="L21" s="35" t="s">
        <v>133</v>
      </c>
      <c r="M21" s="35">
        <v>64</v>
      </c>
      <c r="O21" s="38" t="s">
        <v>135</v>
      </c>
      <c r="Y21" s="35">
        <v>7.8</v>
      </c>
      <c r="Z21" s="35">
        <v>4.5999999999999996</v>
      </c>
      <c r="AA21" s="37">
        <v>4.7</v>
      </c>
      <c r="AB21" s="39">
        <v>8</v>
      </c>
    </row>
    <row r="22" spans="1:61">
      <c r="A22" s="133" t="s">
        <v>1765</v>
      </c>
      <c r="B22" s="134" t="s">
        <v>1778</v>
      </c>
      <c r="C22" s="13" t="s">
        <v>1783</v>
      </c>
      <c r="D22" s="48">
        <v>0.4055555555555555</v>
      </c>
      <c r="E22" s="23" t="s">
        <v>1467</v>
      </c>
      <c r="G22" s="38">
        <v>18.2</v>
      </c>
      <c r="H22" s="38">
        <v>19.2</v>
      </c>
      <c r="K22" s="35" t="s">
        <v>146</v>
      </c>
      <c r="L22" s="35" t="s">
        <v>133</v>
      </c>
      <c r="M22" s="35">
        <v>73</v>
      </c>
      <c r="O22" s="38" t="s">
        <v>135</v>
      </c>
      <c r="Y22" s="35">
        <v>7.6</v>
      </c>
      <c r="Z22" s="35">
        <v>3</v>
      </c>
      <c r="AA22" s="37">
        <v>4</v>
      </c>
      <c r="AB22" s="39">
        <v>11</v>
      </c>
      <c r="AD22" s="359"/>
      <c r="AG22" s="37" t="s">
        <v>565</v>
      </c>
    </row>
    <row r="23" spans="1:61">
      <c r="A23" s="133" t="s">
        <v>1765</v>
      </c>
      <c r="B23" s="134" t="s">
        <v>1778</v>
      </c>
      <c r="C23" s="13" t="s">
        <v>1784</v>
      </c>
      <c r="D23" s="48">
        <v>0.41597222222222219</v>
      </c>
      <c r="E23" s="23" t="s">
        <v>1467</v>
      </c>
      <c r="G23" s="38">
        <v>8.1999999999999993</v>
      </c>
      <c r="H23" s="38">
        <v>8.5</v>
      </c>
      <c r="K23" s="35" t="s">
        <v>146</v>
      </c>
      <c r="L23" s="35" t="s">
        <v>133</v>
      </c>
      <c r="M23" s="35">
        <v>33</v>
      </c>
      <c r="O23" s="38" t="s">
        <v>135</v>
      </c>
      <c r="Y23" s="35">
        <v>7.7</v>
      </c>
      <c r="Z23" s="35">
        <v>10</v>
      </c>
      <c r="AA23" s="37">
        <v>8.5</v>
      </c>
      <c r="AB23" s="39">
        <v>9</v>
      </c>
    </row>
    <row r="24" spans="1:61">
      <c r="A24" s="133" t="s">
        <v>1765</v>
      </c>
      <c r="B24" s="134" t="s">
        <v>1778</v>
      </c>
      <c r="C24" s="13" t="s">
        <v>1785</v>
      </c>
      <c r="D24" s="48">
        <v>0.42708333333333331</v>
      </c>
      <c r="E24" s="23" t="s">
        <v>1467</v>
      </c>
      <c r="G24" s="38">
        <v>6.9</v>
      </c>
      <c r="H24" s="38">
        <v>6.2</v>
      </c>
      <c r="K24" s="35" t="s">
        <v>146</v>
      </c>
      <c r="L24" s="35" t="s">
        <v>133</v>
      </c>
      <c r="M24" s="35">
        <v>33</v>
      </c>
      <c r="O24" s="38" t="s">
        <v>135</v>
      </c>
      <c r="Y24" s="35">
        <v>7.9</v>
      </c>
      <c r="Z24" s="35">
        <v>13</v>
      </c>
      <c r="AA24" s="37">
        <v>10</v>
      </c>
      <c r="AB24" s="39">
        <v>11</v>
      </c>
    </row>
    <row r="25" spans="1:61">
      <c r="A25" s="133" t="s">
        <v>1765</v>
      </c>
      <c r="B25" s="134" t="s">
        <v>1778</v>
      </c>
      <c r="C25" s="13" t="s">
        <v>1786</v>
      </c>
      <c r="D25" s="48">
        <v>0.4152777777777778</v>
      </c>
      <c r="E25" s="23" t="s">
        <v>1467</v>
      </c>
      <c r="G25" s="38">
        <v>7.2</v>
      </c>
      <c r="H25" s="38">
        <v>5</v>
      </c>
      <c r="K25" s="35" t="s">
        <v>1027</v>
      </c>
      <c r="L25" s="35" t="s">
        <v>133</v>
      </c>
      <c r="M25" s="35">
        <v>20</v>
      </c>
      <c r="O25" s="38" t="s">
        <v>135</v>
      </c>
      <c r="Y25" s="35">
        <v>7.8</v>
      </c>
      <c r="Z25" s="35">
        <v>17</v>
      </c>
      <c r="AA25" s="37">
        <v>11</v>
      </c>
      <c r="AB25" s="39">
        <v>28</v>
      </c>
      <c r="AD25" s="359"/>
    </row>
    <row r="26" spans="1:61">
      <c r="A26" s="133" t="s">
        <v>1765</v>
      </c>
      <c r="B26" s="134" t="s">
        <v>1778</v>
      </c>
      <c r="C26" s="13" t="s">
        <v>1787</v>
      </c>
      <c r="D26" s="48">
        <v>0.49305555555555558</v>
      </c>
      <c r="E26" s="23" t="s">
        <v>386</v>
      </c>
      <c r="G26" s="38">
        <v>15.2</v>
      </c>
      <c r="H26" s="38">
        <v>15</v>
      </c>
      <c r="K26" s="35" t="s">
        <v>1027</v>
      </c>
      <c r="L26" s="35" t="s">
        <v>133</v>
      </c>
      <c r="M26" s="35">
        <v>38</v>
      </c>
      <c r="O26" s="38" t="s">
        <v>135</v>
      </c>
      <c r="Y26" s="35">
        <v>7.6</v>
      </c>
      <c r="Z26" s="35">
        <v>8.4</v>
      </c>
      <c r="AA26" s="37">
        <v>7.1</v>
      </c>
      <c r="AB26" s="39">
        <v>11</v>
      </c>
    </row>
    <row r="27" spans="1:61" s="356" customFormat="1">
      <c r="A27" s="386" t="s">
        <v>1765</v>
      </c>
      <c r="B27" s="387" t="s">
        <v>1788</v>
      </c>
      <c r="C27" s="351" t="s">
        <v>1779</v>
      </c>
      <c r="D27" s="352">
        <v>0.3888888888888889</v>
      </c>
      <c r="E27" s="353" t="s">
        <v>1467</v>
      </c>
      <c r="F27" s="354"/>
      <c r="G27" s="355">
        <v>21</v>
      </c>
      <c r="H27" s="355">
        <v>16.600000000000001</v>
      </c>
      <c r="K27" s="356" t="s">
        <v>146</v>
      </c>
      <c r="L27" s="356" t="s">
        <v>133</v>
      </c>
      <c r="M27" s="356">
        <v>32</v>
      </c>
      <c r="O27" s="355" t="s">
        <v>135</v>
      </c>
      <c r="P27" s="355"/>
      <c r="Q27" s="355"/>
      <c r="S27" s="355"/>
      <c r="Y27" s="35">
        <v>7.6</v>
      </c>
      <c r="Z27" s="356">
        <v>7.3</v>
      </c>
      <c r="AA27" s="354">
        <v>7.5</v>
      </c>
      <c r="AB27" s="357">
        <v>25</v>
      </c>
      <c r="AC27" s="355"/>
      <c r="AD27" s="354"/>
      <c r="AE27" s="357"/>
      <c r="AF27" s="354"/>
      <c r="AG27" s="354"/>
      <c r="AL27" s="357"/>
      <c r="AS27" s="357"/>
      <c r="BA27" s="355"/>
      <c r="BB27" s="354"/>
      <c r="BE27" s="357"/>
      <c r="BF27" s="354"/>
      <c r="BG27" s="358"/>
      <c r="BH27" s="358"/>
      <c r="BI27" s="355"/>
    </row>
    <row r="28" spans="1:61">
      <c r="A28" s="133" t="s">
        <v>1765</v>
      </c>
      <c r="B28" s="134" t="s">
        <v>1788</v>
      </c>
      <c r="C28" s="13" t="s">
        <v>1780</v>
      </c>
      <c r="D28" s="48">
        <v>0.4993055555555555</v>
      </c>
      <c r="E28" s="23" t="s">
        <v>1467</v>
      </c>
      <c r="G28" s="38">
        <v>31.6</v>
      </c>
      <c r="H28" s="38">
        <v>25.2</v>
      </c>
      <c r="K28" s="35" t="s">
        <v>146</v>
      </c>
      <c r="L28" s="35" t="s">
        <v>133</v>
      </c>
      <c r="M28" s="35">
        <v>27</v>
      </c>
      <c r="O28" s="38" t="s">
        <v>135</v>
      </c>
      <c r="Y28" s="35">
        <v>7.7</v>
      </c>
      <c r="Z28" s="35">
        <v>8.6999999999999993</v>
      </c>
      <c r="AA28" s="37">
        <v>7.6</v>
      </c>
      <c r="AB28" s="39">
        <v>37</v>
      </c>
      <c r="AC28" s="38">
        <v>7.3</v>
      </c>
      <c r="AD28" s="359">
        <v>92000</v>
      </c>
      <c r="AG28" s="37" t="s">
        <v>1552</v>
      </c>
      <c r="AI28" s="35">
        <v>2.7E-2</v>
      </c>
      <c r="AS28" s="39">
        <v>4.0999999999999996</v>
      </c>
      <c r="AX28" s="35">
        <v>0.49</v>
      </c>
    </row>
    <row r="29" spans="1:61">
      <c r="A29" s="133" t="s">
        <v>1765</v>
      </c>
      <c r="B29" s="134" t="s">
        <v>1788</v>
      </c>
      <c r="C29" s="13" t="s">
        <v>1781</v>
      </c>
      <c r="D29" s="48">
        <v>0.3888888888888889</v>
      </c>
      <c r="E29" s="23" t="s">
        <v>386</v>
      </c>
      <c r="G29" s="38">
        <v>25</v>
      </c>
      <c r="H29" s="38">
        <v>21.4</v>
      </c>
      <c r="K29" s="35" t="s">
        <v>1027</v>
      </c>
      <c r="L29" s="35" t="s">
        <v>133</v>
      </c>
      <c r="M29" s="35">
        <v>41</v>
      </c>
      <c r="O29" s="38" t="s">
        <v>135</v>
      </c>
      <c r="Y29" s="35">
        <v>7.5</v>
      </c>
      <c r="Z29" s="35">
        <v>5.0999999999999996</v>
      </c>
      <c r="AA29" s="37">
        <v>6.9</v>
      </c>
      <c r="AB29" s="39">
        <v>27</v>
      </c>
    </row>
    <row r="30" spans="1:61">
      <c r="A30" s="133" t="s">
        <v>1765</v>
      </c>
      <c r="B30" s="134" t="s">
        <v>1788</v>
      </c>
      <c r="C30" s="13" t="s">
        <v>1789</v>
      </c>
      <c r="D30" s="48">
        <v>0.38541666666666669</v>
      </c>
      <c r="E30" s="23" t="s">
        <v>1467</v>
      </c>
      <c r="G30" s="38">
        <v>31</v>
      </c>
      <c r="H30" s="38">
        <v>25</v>
      </c>
      <c r="K30" s="35" t="s">
        <v>1027</v>
      </c>
      <c r="L30" s="35" t="s">
        <v>133</v>
      </c>
      <c r="M30" s="35">
        <v>26</v>
      </c>
      <c r="O30" s="38" t="s">
        <v>135</v>
      </c>
      <c r="Y30" s="35">
        <v>7.6</v>
      </c>
      <c r="Z30" s="35">
        <v>7.7</v>
      </c>
      <c r="AA30" s="37">
        <v>9</v>
      </c>
      <c r="AB30" s="39">
        <v>42</v>
      </c>
    </row>
    <row r="31" spans="1:61">
      <c r="A31" s="133" t="s">
        <v>1765</v>
      </c>
      <c r="B31" s="134" t="s">
        <v>1788</v>
      </c>
      <c r="C31" s="13" t="s">
        <v>1782</v>
      </c>
      <c r="D31" s="48">
        <v>0.46111111111111108</v>
      </c>
      <c r="E31" s="23" t="s">
        <v>1467</v>
      </c>
      <c r="G31" s="38">
        <v>29.8</v>
      </c>
      <c r="H31" s="38">
        <v>25.6</v>
      </c>
      <c r="K31" s="35" t="s">
        <v>1027</v>
      </c>
      <c r="L31" s="35" t="s">
        <v>133</v>
      </c>
      <c r="M31" s="35">
        <v>28</v>
      </c>
      <c r="O31" s="38" t="s">
        <v>135</v>
      </c>
      <c r="Y31" s="35">
        <v>7.5</v>
      </c>
      <c r="Z31" s="35">
        <v>2.8</v>
      </c>
      <c r="AA31" s="37">
        <v>6.4</v>
      </c>
      <c r="AB31" s="39">
        <v>29</v>
      </c>
      <c r="AC31" s="38">
        <v>5.9</v>
      </c>
      <c r="AD31" s="359">
        <v>94000</v>
      </c>
      <c r="AS31" s="39">
        <v>2.9</v>
      </c>
    </row>
    <row r="32" spans="1:61">
      <c r="A32" s="133" t="s">
        <v>1765</v>
      </c>
      <c r="B32" s="134" t="s">
        <v>1788</v>
      </c>
      <c r="C32" s="13" t="s">
        <v>1790</v>
      </c>
      <c r="D32" s="48">
        <v>0.39444444444444443</v>
      </c>
      <c r="E32" s="23" t="s">
        <v>386</v>
      </c>
      <c r="G32" s="38">
        <v>24.2</v>
      </c>
      <c r="H32" s="38">
        <v>23.3</v>
      </c>
      <c r="K32" s="35" t="s">
        <v>146</v>
      </c>
      <c r="L32" s="35" t="s">
        <v>133</v>
      </c>
      <c r="M32" s="35">
        <v>45</v>
      </c>
      <c r="O32" s="38" t="s">
        <v>135</v>
      </c>
      <c r="Y32" s="35">
        <v>7.5</v>
      </c>
      <c r="Z32" s="35">
        <v>5.6</v>
      </c>
      <c r="AA32" s="37">
        <v>6.4</v>
      </c>
      <c r="AB32" s="39">
        <v>24</v>
      </c>
    </row>
    <row r="33" spans="1:61">
      <c r="A33" s="133" t="s">
        <v>1765</v>
      </c>
      <c r="B33" s="134" t="s">
        <v>1788</v>
      </c>
      <c r="C33" s="13" t="s">
        <v>1791</v>
      </c>
      <c r="D33" s="48">
        <v>0.4458333333333333</v>
      </c>
      <c r="E33" s="23" t="s">
        <v>386</v>
      </c>
      <c r="G33" s="38">
        <v>18.8</v>
      </c>
      <c r="H33" s="38">
        <v>19.2</v>
      </c>
      <c r="K33" s="35" t="s">
        <v>146</v>
      </c>
      <c r="L33" s="35" t="s">
        <v>133</v>
      </c>
      <c r="M33" s="35">
        <v>45.5</v>
      </c>
      <c r="O33" s="38" t="s">
        <v>135</v>
      </c>
      <c r="Y33" s="35">
        <v>7.7</v>
      </c>
      <c r="Z33" s="35">
        <v>4.2</v>
      </c>
      <c r="AA33" s="37">
        <v>5</v>
      </c>
      <c r="AB33" s="39">
        <v>16</v>
      </c>
    </row>
    <row r="34" spans="1:61">
      <c r="A34" s="133" t="s">
        <v>1765</v>
      </c>
      <c r="B34" s="134" t="s">
        <v>1788</v>
      </c>
      <c r="C34" s="13" t="s">
        <v>1783</v>
      </c>
      <c r="D34" s="48">
        <v>0.3923611111111111</v>
      </c>
      <c r="E34" s="23" t="s">
        <v>1467</v>
      </c>
      <c r="G34" s="38">
        <v>18.2</v>
      </c>
      <c r="H34" s="38">
        <v>16.2</v>
      </c>
      <c r="K34" s="35" t="s">
        <v>146</v>
      </c>
      <c r="L34" s="35" t="s">
        <v>133</v>
      </c>
      <c r="M34" s="35">
        <v>63.5</v>
      </c>
      <c r="O34" s="38" t="s">
        <v>135</v>
      </c>
      <c r="Y34" s="35">
        <v>7.7</v>
      </c>
      <c r="Z34" s="35">
        <v>2.6</v>
      </c>
      <c r="AA34" s="37">
        <v>4.2</v>
      </c>
      <c r="AB34" s="39">
        <v>14</v>
      </c>
      <c r="AC34" s="38">
        <v>8.1999999999999993</v>
      </c>
      <c r="AD34" s="359">
        <v>92000</v>
      </c>
      <c r="AG34" s="37" t="s">
        <v>1552</v>
      </c>
      <c r="AI34" s="35">
        <v>1.2999999999999999E-2</v>
      </c>
      <c r="AS34" s="39">
        <v>7.1</v>
      </c>
      <c r="AX34" s="35">
        <v>0.15</v>
      </c>
    </row>
    <row r="35" spans="1:61">
      <c r="A35" s="133" t="s">
        <v>1765</v>
      </c>
      <c r="B35" s="134" t="s">
        <v>1788</v>
      </c>
      <c r="C35" s="13" t="s">
        <v>1784</v>
      </c>
      <c r="D35" s="48">
        <v>0.3979166666666667</v>
      </c>
      <c r="E35" s="23" t="s">
        <v>1467</v>
      </c>
      <c r="G35" s="38">
        <v>7.9</v>
      </c>
      <c r="H35" s="38">
        <v>7.8</v>
      </c>
      <c r="K35" s="35" t="s">
        <v>146</v>
      </c>
      <c r="L35" s="35" t="s">
        <v>133</v>
      </c>
      <c r="M35" s="35">
        <v>31</v>
      </c>
      <c r="O35" s="38" t="s">
        <v>135</v>
      </c>
      <c r="Y35" s="35">
        <v>7.7</v>
      </c>
      <c r="Z35" s="35">
        <v>12</v>
      </c>
      <c r="AA35" s="37">
        <v>10</v>
      </c>
      <c r="AB35" s="39">
        <v>10</v>
      </c>
    </row>
    <row r="36" spans="1:61">
      <c r="A36" s="133" t="s">
        <v>1765</v>
      </c>
      <c r="B36" s="134" t="s">
        <v>1788</v>
      </c>
      <c r="C36" s="13" t="s">
        <v>1792</v>
      </c>
      <c r="D36" s="48">
        <v>0.40277777777777773</v>
      </c>
      <c r="E36" s="23" t="s">
        <v>1467</v>
      </c>
      <c r="G36" s="38">
        <v>6.6</v>
      </c>
      <c r="H36" s="38">
        <v>5.6</v>
      </c>
      <c r="K36" s="35" t="s">
        <v>146</v>
      </c>
      <c r="L36" s="35" t="s">
        <v>133</v>
      </c>
      <c r="M36" s="35">
        <v>32</v>
      </c>
      <c r="O36" s="38" t="s">
        <v>135</v>
      </c>
      <c r="Y36" s="35">
        <v>7.9</v>
      </c>
      <c r="Z36" s="35">
        <v>15</v>
      </c>
      <c r="AA36" s="37">
        <v>8.4</v>
      </c>
      <c r="AB36" s="39">
        <v>12</v>
      </c>
    </row>
    <row r="37" spans="1:61">
      <c r="A37" s="133" t="s">
        <v>1765</v>
      </c>
      <c r="B37" s="134" t="s">
        <v>1788</v>
      </c>
      <c r="C37" s="13" t="s">
        <v>1786</v>
      </c>
      <c r="D37" s="48">
        <v>0.39444444444444443</v>
      </c>
      <c r="E37" s="23" t="s">
        <v>1467</v>
      </c>
      <c r="G37" s="38">
        <v>6.8</v>
      </c>
      <c r="H37" s="38">
        <v>4.2</v>
      </c>
      <c r="K37" s="35" t="s">
        <v>1027</v>
      </c>
      <c r="L37" s="35" t="s">
        <v>133</v>
      </c>
      <c r="M37" s="35">
        <v>20</v>
      </c>
      <c r="O37" s="38" t="s">
        <v>135</v>
      </c>
      <c r="Y37" s="35">
        <v>7.7</v>
      </c>
      <c r="Z37" s="35">
        <v>14</v>
      </c>
      <c r="AA37" s="37">
        <v>10</v>
      </c>
      <c r="AB37" s="39">
        <v>21</v>
      </c>
      <c r="AC37" s="38">
        <v>9.5</v>
      </c>
      <c r="AD37" s="359">
        <v>70000</v>
      </c>
      <c r="AS37" s="39">
        <v>13</v>
      </c>
    </row>
    <row r="38" spans="1:61">
      <c r="A38" s="133" t="s">
        <v>1765</v>
      </c>
      <c r="B38" s="134" t="s">
        <v>1788</v>
      </c>
      <c r="C38" s="13" t="s">
        <v>1777</v>
      </c>
      <c r="D38" s="48">
        <v>0.39583333333333331</v>
      </c>
      <c r="E38" s="23" t="s">
        <v>386</v>
      </c>
      <c r="G38" s="38">
        <v>16</v>
      </c>
      <c r="H38" s="38">
        <v>15</v>
      </c>
      <c r="K38" s="35" t="s">
        <v>1027</v>
      </c>
      <c r="L38" s="35" t="s">
        <v>133</v>
      </c>
      <c r="M38" s="35">
        <v>20</v>
      </c>
      <c r="O38" s="38" t="s">
        <v>135</v>
      </c>
      <c r="Y38" s="35">
        <v>7.6</v>
      </c>
      <c r="Z38" s="35">
        <v>15</v>
      </c>
      <c r="AA38" s="37">
        <v>9.6</v>
      </c>
      <c r="AB38" s="39">
        <v>33</v>
      </c>
    </row>
    <row r="39" spans="1:61" s="356" customFormat="1">
      <c r="A39" s="386" t="s">
        <v>1765</v>
      </c>
      <c r="B39" s="387" t="s">
        <v>1793</v>
      </c>
      <c r="C39" s="351" t="s">
        <v>1779</v>
      </c>
      <c r="D39" s="352">
        <v>0.45833333333333331</v>
      </c>
      <c r="E39" s="353" t="s">
        <v>1467</v>
      </c>
      <c r="F39" s="354"/>
      <c r="G39" s="355">
        <v>22.4</v>
      </c>
      <c r="H39" s="355">
        <v>27</v>
      </c>
      <c r="K39" s="356" t="s">
        <v>146</v>
      </c>
      <c r="L39" s="356" t="s">
        <v>133</v>
      </c>
      <c r="M39" s="356" t="s">
        <v>1768</v>
      </c>
      <c r="O39" s="355" t="s">
        <v>135</v>
      </c>
      <c r="P39" s="355"/>
      <c r="Q39" s="355"/>
      <c r="S39" s="355"/>
      <c r="Y39" s="35">
        <v>8.8000000000000007</v>
      </c>
      <c r="Z39" s="356">
        <v>2.5</v>
      </c>
      <c r="AA39" s="354">
        <v>5.3</v>
      </c>
      <c r="AB39" s="357">
        <v>3</v>
      </c>
      <c r="AC39" s="355"/>
      <c r="AD39" s="354"/>
      <c r="AE39" s="357"/>
      <c r="AF39" s="354"/>
      <c r="AG39" s="354"/>
      <c r="AL39" s="357"/>
      <c r="AS39" s="357"/>
      <c r="BA39" s="355"/>
      <c r="BB39" s="354"/>
      <c r="BE39" s="357"/>
      <c r="BF39" s="354"/>
      <c r="BG39" s="358"/>
      <c r="BH39" s="358"/>
      <c r="BI39" s="355"/>
    </row>
    <row r="40" spans="1:61">
      <c r="A40" s="388" t="s">
        <v>1765</v>
      </c>
      <c r="B40" s="389" t="s">
        <v>1793</v>
      </c>
      <c r="C40" s="13" t="s">
        <v>1794</v>
      </c>
      <c r="D40" s="48">
        <v>0.4777777777777778</v>
      </c>
      <c r="E40" s="23" t="s">
        <v>1467</v>
      </c>
      <c r="G40" s="38">
        <v>30.4</v>
      </c>
      <c r="H40" s="38">
        <v>30.6</v>
      </c>
      <c r="K40" s="35" t="s">
        <v>137</v>
      </c>
      <c r="L40" s="35" t="s">
        <v>133</v>
      </c>
      <c r="M40" s="35" t="s">
        <v>1768</v>
      </c>
      <c r="O40" s="38" t="s">
        <v>135</v>
      </c>
      <c r="Y40" s="35">
        <v>9.1</v>
      </c>
      <c r="Z40" s="35">
        <v>1.7</v>
      </c>
      <c r="AA40" s="37">
        <v>6.3</v>
      </c>
      <c r="AB40" s="39">
        <v>2</v>
      </c>
      <c r="AC40" s="38">
        <v>18.3</v>
      </c>
      <c r="AD40" s="359">
        <v>92000</v>
      </c>
      <c r="AG40" s="37" t="s">
        <v>1552</v>
      </c>
      <c r="AI40" s="35">
        <v>3.4000000000000002E-2</v>
      </c>
      <c r="AS40" s="39">
        <v>3.8</v>
      </c>
      <c r="AX40" s="35">
        <v>0.9</v>
      </c>
    </row>
    <row r="41" spans="1:61">
      <c r="A41" s="388" t="s">
        <v>1765</v>
      </c>
      <c r="B41" s="389" t="s">
        <v>1795</v>
      </c>
      <c r="C41" s="13" t="s">
        <v>1796</v>
      </c>
      <c r="D41" s="48">
        <v>0.4597222222222222</v>
      </c>
      <c r="E41" s="23" t="s">
        <v>386</v>
      </c>
      <c r="G41" s="38">
        <v>24.2</v>
      </c>
      <c r="H41" s="38">
        <v>23.8</v>
      </c>
      <c r="K41" s="35" t="s">
        <v>137</v>
      </c>
      <c r="L41" s="35" t="s">
        <v>1797</v>
      </c>
      <c r="M41" s="35" t="s">
        <v>1768</v>
      </c>
      <c r="O41" s="38" t="s">
        <v>135</v>
      </c>
      <c r="Y41" s="35">
        <v>9</v>
      </c>
      <c r="Z41" s="35">
        <v>1.5</v>
      </c>
      <c r="AA41" s="37">
        <v>5.5</v>
      </c>
      <c r="AB41" s="39">
        <v>5</v>
      </c>
    </row>
    <row r="42" spans="1:61">
      <c r="A42" s="388" t="s">
        <v>1765</v>
      </c>
      <c r="B42" s="389" t="s">
        <v>1793</v>
      </c>
      <c r="C42" s="13" t="s">
        <v>1798</v>
      </c>
      <c r="D42" s="48">
        <v>0.45694444444444443</v>
      </c>
      <c r="E42" s="23" t="s">
        <v>1467</v>
      </c>
      <c r="G42" s="38">
        <v>31.6</v>
      </c>
      <c r="H42" s="38">
        <v>28.6</v>
      </c>
      <c r="K42" s="35" t="s">
        <v>1219</v>
      </c>
      <c r="L42" s="35" t="s">
        <v>133</v>
      </c>
      <c r="M42" s="35" t="s">
        <v>1768</v>
      </c>
      <c r="O42" s="38" t="s">
        <v>135</v>
      </c>
      <c r="Y42" s="35">
        <v>8.6999999999999993</v>
      </c>
      <c r="Z42" s="35">
        <v>1.7</v>
      </c>
      <c r="AA42" s="37">
        <v>4.4000000000000004</v>
      </c>
      <c r="AB42" s="39">
        <v>2</v>
      </c>
    </row>
    <row r="43" spans="1:61">
      <c r="A43" s="388" t="s">
        <v>1765</v>
      </c>
      <c r="B43" s="389" t="s">
        <v>1793</v>
      </c>
      <c r="C43" s="13" t="s">
        <v>1799</v>
      </c>
      <c r="D43" s="48">
        <v>0.43611111111111112</v>
      </c>
      <c r="E43" s="23" t="s">
        <v>1467</v>
      </c>
      <c r="G43" s="38">
        <v>30.8</v>
      </c>
      <c r="H43" s="38">
        <v>30.3</v>
      </c>
      <c r="K43" s="35" t="s">
        <v>146</v>
      </c>
      <c r="L43" s="35" t="s">
        <v>133</v>
      </c>
      <c r="M43" s="35">
        <v>80</v>
      </c>
      <c r="O43" s="38" t="s">
        <v>135</v>
      </c>
      <c r="Y43" s="35">
        <v>8.3000000000000007</v>
      </c>
      <c r="Z43" s="35">
        <v>1.3</v>
      </c>
      <c r="AA43" s="37">
        <v>4.8</v>
      </c>
      <c r="AB43" s="39">
        <v>5</v>
      </c>
      <c r="AC43" s="38">
        <v>10</v>
      </c>
      <c r="AD43" s="359">
        <v>79000</v>
      </c>
      <c r="AS43" s="39">
        <v>3.8</v>
      </c>
    </row>
    <row r="44" spans="1:61">
      <c r="A44" s="388" t="s">
        <v>1765</v>
      </c>
      <c r="B44" s="389" t="s">
        <v>1793</v>
      </c>
      <c r="C44" s="13" t="s">
        <v>1800</v>
      </c>
      <c r="D44" s="48">
        <v>0.46875</v>
      </c>
      <c r="E44" s="23" t="s">
        <v>386</v>
      </c>
      <c r="G44" s="38">
        <v>24.3</v>
      </c>
      <c r="H44" s="38">
        <v>25.7</v>
      </c>
      <c r="K44" s="35" t="s">
        <v>1219</v>
      </c>
      <c r="L44" s="35" t="s">
        <v>133</v>
      </c>
      <c r="M44" s="35" t="s">
        <v>1768</v>
      </c>
      <c r="O44" s="38" t="s">
        <v>135</v>
      </c>
      <c r="Y44" s="35">
        <v>8.6</v>
      </c>
      <c r="Z44" s="35">
        <v>1.8</v>
      </c>
      <c r="AA44" s="37">
        <v>5.7</v>
      </c>
      <c r="AB44" s="39">
        <v>1</v>
      </c>
    </row>
    <row r="45" spans="1:61">
      <c r="A45" s="388" t="s">
        <v>1765</v>
      </c>
      <c r="B45" s="389" t="s">
        <v>1793</v>
      </c>
      <c r="C45" s="13" t="s">
        <v>1773</v>
      </c>
      <c r="D45" s="48">
        <v>0.4236111111111111</v>
      </c>
      <c r="E45" s="23" t="s">
        <v>386</v>
      </c>
      <c r="G45" s="38">
        <v>19</v>
      </c>
      <c r="H45" s="38">
        <v>20</v>
      </c>
      <c r="K45" s="35" t="s">
        <v>1219</v>
      </c>
      <c r="L45" s="35" t="s">
        <v>1398</v>
      </c>
      <c r="M45" s="35" t="s">
        <v>1768</v>
      </c>
      <c r="O45" s="38" t="s">
        <v>135</v>
      </c>
      <c r="Y45" s="35">
        <v>8.5</v>
      </c>
      <c r="Z45" s="35">
        <v>1.7</v>
      </c>
      <c r="AA45" s="37">
        <v>4.4000000000000004</v>
      </c>
      <c r="AB45" s="39">
        <v>2</v>
      </c>
    </row>
    <row r="46" spans="1:61">
      <c r="A46" s="388" t="s">
        <v>1765</v>
      </c>
      <c r="B46" s="389" t="s">
        <v>1793</v>
      </c>
      <c r="C46" s="13" t="s">
        <v>1783</v>
      </c>
      <c r="D46" s="48">
        <v>0.44444444444444442</v>
      </c>
      <c r="E46" s="23" t="s">
        <v>1467</v>
      </c>
      <c r="G46" s="38">
        <v>19.600000000000001</v>
      </c>
      <c r="H46" s="38">
        <v>19.8</v>
      </c>
      <c r="K46" s="35" t="s">
        <v>1219</v>
      </c>
      <c r="L46" s="35" t="s">
        <v>1491</v>
      </c>
      <c r="M46" s="35" t="s">
        <v>1768</v>
      </c>
      <c r="O46" s="38" t="s">
        <v>135</v>
      </c>
      <c r="Y46" s="35">
        <v>8.5</v>
      </c>
      <c r="Z46" s="35">
        <v>1.8</v>
      </c>
      <c r="AA46" s="37">
        <v>4.9000000000000004</v>
      </c>
      <c r="AB46" s="39" t="s">
        <v>1512</v>
      </c>
      <c r="AC46" s="38">
        <v>14.4</v>
      </c>
      <c r="AD46" s="359">
        <v>22000</v>
      </c>
      <c r="AG46" s="37" t="s">
        <v>1552</v>
      </c>
      <c r="AI46" s="35">
        <v>7.4999999999999997E-2</v>
      </c>
      <c r="AS46" s="39">
        <v>2.4</v>
      </c>
      <c r="AX46" s="35">
        <v>1.6</v>
      </c>
    </row>
    <row r="47" spans="1:61">
      <c r="A47" s="388" t="s">
        <v>1765</v>
      </c>
      <c r="B47" s="389" t="s">
        <v>1793</v>
      </c>
      <c r="C47" s="13" t="s">
        <v>1784</v>
      </c>
      <c r="D47" s="48">
        <v>0.45347222222222222</v>
      </c>
      <c r="E47" s="23" t="s">
        <v>1467</v>
      </c>
      <c r="G47" s="38">
        <v>10.8</v>
      </c>
      <c r="H47" s="38">
        <v>17.7</v>
      </c>
      <c r="K47" s="35" t="s">
        <v>1219</v>
      </c>
      <c r="L47" s="35" t="s">
        <v>1501</v>
      </c>
      <c r="M47" s="35" t="s">
        <v>1768</v>
      </c>
      <c r="O47" s="38" t="s">
        <v>135</v>
      </c>
      <c r="Y47" s="35">
        <v>8.4</v>
      </c>
      <c r="Z47" s="35">
        <v>3.4</v>
      </c>
      <c r="AA47" s="37">
        <v>5</v>
      </c>
      <c r="AB47" s="39">
        <v>1</v>
      </c>
    </row>
    <row r="48" spans="1:61">
      <c r="A48" s="388" t="s">
        <v>1765</v>
      </c>
      <c r="B48" s="389" t="s">
        <v>1793</v>
      </c>
      <c r="C48" s="13" t="s">
        <v>1785</v>
      </c>
      <c r="D48" s="48">
        <v>0.49305555555555558</v>
      </c>
      <c r="E48" s="23" t="s">
        <v>1467</v>
      </c>
      <c r="G48" s="38">
        <v>10.6</v>
      </c>
      <c r="H48" s="38">
        <v>12.8</v>
      </c>
      <c r="K48" s="35" t="s">
        <v>1219</v>
      </c>
      <c r="L48" s="35" t="s">
        <v>133</v>
      </c>
      <c r="M48" s="35" t="s">
        <v>1768</v>
      </c>
      <c r="O48" s="38" t="s">
        <v>135</v>
      </c>
      <c r="Y48" s="35">
        <v>8.5</v>
      </c>
      <c r="Z48" s="35">
        <v>1.4</v>
      </c>
      <c r="AA48" s="37">
        <v>6.5</v>
      </c>
      <c r="AB48" s="39">
        <v>1</v>
      </c>
    </row>
    <row r="49" spans="1:45">
      <c r="A49" s="388" t="s">
        <v>1765</v>
      </c>
      <c r="B49" s="389" t="s">
        <v>1793</v>
      </c>
      <c r="C49" s="13" t="s">
        <v>413</v>
      </c>
      <c r="D49" s="48">
        <v>0.4777777777777778</v>
      </c>
      <c r="E49" s="23" t="s">
        <v>1467</v>
      </c>
      <c r="G49" s="38">
        <v>10.199999999999999</v>
      </c>
      <c r="H49" s="38">
        <v>15.7</v>
      </c>
      <c r="K49" s="35" t="s">
        <v>1219</v>
      </c>
      <c r="L49" s="35" t="s">
        <v>133</v>
      </c>
      <c r="M49" s="35" t="s">
        <v>1768</v>
      </c>
      <c r="O49" s="38" t="s">
        <v>135</v>
      </c>
      <c r="Y49" s="35">
        <v>8.6</v>
      </c>
      <c r="Z49" s="35">
        <v>2.2000000000000002</v>
      </c>
      <c r="AA49" s="37">
        <v>6.7</v>
      </c>
      <c r="AB49" s="39">
        <v>2</v>
      </c>
      <c r="AC49" s="38">
        <v>15.1</v>
      </c>
      <c r="AD49" s="359">
        <v>24000</v>
      </c>
      <c r="AS49" s="39">
        <v>5.8</v>
      </c>
    </row>
    <row r="50" spans="1:45">
      <c r="A50" s="388" t="s">
        <v>1765</v>
      </c>
      <c r="B50" s="389" t="s">
        <v>1793</v>
      </c>
      <c r="C50" s="13" t="s">
        <v>1801</v>
      </c>
      <c r="D50" s="48">
        <v>0.4777777777777778</v>
      </c>
      <c r="E50" s="23" t="s">
        <v>386</v>
      </c>
      <c r="G50" s="38">
        <v>14.2</v>
      </c>
      <c r="H50" s="38">
        <v>20</v>
      </c>
      <c r="K50" s="35" t="s">
        <v>1219</v>
      </c>
      <c r="L50" s="35" t="s">
        <v>133</v>
      </c>
      <c r="M50" s="35" t="s">
        <v>1768</v>
      </c>
      <c r="O50" s="38" t="s">
        <v>135</v>
      </c>
      <c r="Y50" s="35">
        <v>8.4</v>
      </c>
      <c r="Z50" s="35">
        <v>1.7</v>
      </c>
      <c r="AA50" s="37">
        <v>6.6</v>
      </c>
      <c r="AB50" s="39">
        <v>1</v>
      </c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G34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9.625" style="35"/>
    <col min="2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11.625" style="37" bestFit="1" customWidth="1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1728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1729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1802</v>
      </c>
      <c r="B3" s="13" t="s">
        <v>1803</v>
      </c>
      <c r="C3" s="13" t="s">
        <v>1640</v>
      </c>
      <c r="D3" s="48">
        <v>0.46111111111111108</v>
      </c>
      <c r="E3" s="23" t="s">
        <v>131</v>
      </c>
      <c r="F3" s="37">
        <v>0.1</v>
      </c>
      <c r="H3" s="38">
        <v>24</v>
      </c>
      <c r="P3" s="38" t="s">
        <v>1804</v>
      </c>
      <c r="Q3" s="38" t="s">
        <v>1805</v>
      </c>
      <c r="S3" s="38" t="s">
        <v>1806</v>
      </c>
      <c r="Y3" s="35">
        <v>8.4</v>
      </c>
      <c r="Z3" s="35">
        <v>1.1000000000000001</v>
      </c>
      <c r="AB3" s="78">
        <v>2</v>
      </c>
      <c r="AC3" s="38">
        <v>8.1</v>
      </c>
      <c r="AD3" s="40">
        <v>49000</v>
      </c>
      <c r="AS3" s="38">
        <v>6.4</v>
      </c>
      <c r="AX3" s="37">
        <v>0.1</v>
      </c>
      <c r="BC3" s="35" t="s">
        <v>1807</v>
      </c>
      <c r="BR3" s="35" t="s">
        <v>1808</v>
      </c>
      <c r="BS3" s="35" t="s">
        <v>1808</v>
      </c>
    </row>
    <row r="4" spans="1:85">
      <c r="A4" s="35" t="s">
        <v>1802</v>
      </c>
      <c r="B4" s="13" t="s">
        <v>1803</v>
      </c>
      <c r="C4" s="13" t="s">
        <v>1809</v>
      </c>
      <c r="D4" s="48">
        <v>0.44236111111111115</v>
      </c>
      <c r="E4" s="23" t="s">
        <v>386</v>
      </c>
      <c r="F4" s="37">
        <v>0.08</v>
      </c>
      <c r="H4" s="38">
        <v>27.5</v>
      </c>
      <c r="Y4" s="35">
        <v>8.4</v>
      </c>
      <c r="Z4" s="35">
        <v>0.6</v>
      </c>
      <c r="AB4" s="78">
        <v>1</v>
      </c>
      <c r="AC4" s="38">
        <v>7.7</v>
      </c>
    </row>
    <row r="5" spans="1:85">
      <c r="A5" s="35" t="s">
        <v>1802</v>
      </c>
      <c r="B5" s="13" t="s">
        <v>1803</v>
      </c>
      <c r="C5" s="13" t="s">
        <v>1810</v>
      </c>
      <c r="D5" s="48">
        <v>0.4548611111111111</v>
      </c>
      <c r="E5" s="23" t="s">
        <v>1467</v>
      </c>
      <c r="F5" s="37">
        <v>0.16</v>
      </c>
      <c r="H5" s="38">
        <v>17</v>
      </c>
      <c r="P5" s="38" t="s">
        <v>1804</v>
      </c>
      <c r="Q5" s="38" t="s">
        <v>1811</v>
      </c>
      <c r="S5" s="38" t="s">
        <v>1806</v>
      </c>
      <c r="Y5" s="35">
        <v>8.1999999999999993</v>
      </c>
      <c r="Z5" s="38">
        <v>1</v>
      </c>
      <c r="AB5" s="78">
        <v>2</v>
      </c>
      <c r="AC5" s="38">
        <v>9.3000000000000007</v>
      </c>
      <c r="AD5" s="40">
        <v>11000</v>
      </c>
      <c r="AS5" s="38">
        <v>7.1</v>
      </c>
      <c r="AX5" s="35">
        <v>7.8E-2</v>
      </c>
      <c r="BC5" s="35" t="s">
        <v>1812</v>
      </c>
      <c r="BR5" s="35" t="s">
        <v>1560</v>
      </c>
      <c r="BS5" s="35" t="s">
        <v>1560</v>
      </c>
    </row>
    <row r="6" spans="1:85">
      <c r="A6" s="35" t="s">
        <v>1802</v>
      </c>
      <c r="B6" s="13" t="s">
        <v>1803</v>
      </c>
      <c r="C6" s="13" t="s">
        <v>1813</v>
      </c>
      <c r="D6" s="48">
        <v>0.42569444444444443</v>
      </c>
      <c r="E6" s="23" t="s">
        <v>1467</v>
      </c>
      <c r="F6" s="37">
        <v>0.11</v>
      </c>
      <c r="H6" s="38">
        <v>9</v>
      </c>
      <c r="Y6" s="35">
        <v>8.1999999999999993</v>
      </c>
      <c r="Z6" s="38">
        <v>2</v>
      </c>
      <c r="AB6" s="112" t="s">
        <v>1814</v>
      </c>
      <c r="AC6" s="38">
        <v>11.1</v>
      </c>
    </row>
    <row r="7" spans="1:85">
      <c r="A7" s="35" t="s">
        <v>1802</v>
      </c>
      <c r="B7" s="13" t="s">
        <v>1815</v>
      </c>
      <c r="C7" s="13" t="s">
        <v>1816</v>
      </c>
      <c r="D7" s="48">
        <v>0.4826388888888889</v>
      </c>
      <c r="E7" s="23" t="s">
        <v>131</v>
      </c>
      <c r="H7" s="38">
        <v>24</v>
      </c>
      <c r="P7" s="38" t="s">
        <v>1804</v>
      </c>
      <c r="Q7" s="38" t="s">
        <v>1805</v>
      </c>
      <c r="S7" s="38" t="s">
        <v>1806</v>
      </c>
      <c r="Y7" s="35">
        <v>8.1</v>
      </c>
      <c r="Z7" s="35">
        <v>2.5</v>
      </c>
      <c r="AB7" s="78">
        <v>5</v>
      </c>
      <c r="AC7" s="38">
        <v>8.1999999999999993</v>
      </c>
      <c r="AD7" s="40">
        <v>23000</v>
      </c>
      <c r="AS7" s="38">
        <v>5.0999999999999996</v>
      </c>
      <c r="AX7" s="35">
        <v>0.23</v>
      </c>
      <c r="BC7" s="35" t="s">
        <v>1812</v>
      </c>
      <c r="BR7" s="35" t="s">
        <v>1560</v>
      </c>
      <c r="BS7" s="35" t="s">
        <v>1560</v>
      </c>
    </row>
    <row r="8" spans="1:85">
      <c r="A8" s="35" t="s">
        <v>1802</v>
      </c>
      <c r="B8" s="13" t="s">
        <v>1815</v>
      </c>
      <c r="C8" s="13" t="s">
        <v>1809</v>
      </c>
      <c r="D8" s="48">
        <v>0.45833333333333331</v>
      </c>
      <c r="E8" s="23" t="s">
        <v>386</v>
      </c>
      <c r="H8" s="38">
        <v>27.5</v>
      </c>
      <c r="Y8" s="35">
        <v>8.1999999999999993</v>
      </c>
      <c r="Z8" s="35">
        <v>1.6</v>
      </c>
      <c r="AB8" s="78">
        <v>3</v>
      </c>
      <c r="AC8" s="38">
        <v>7.4</v>
      </c>
    </row>
    <row r="9" spans="1:85">
      <c r="A9" s="35" t="s">
        <v>1802</v>
      </c>
      <c r="B9" s="13" t="s">
        <v>1815</v>
      </c>
      <c r="C9" s="13" t="s">
        <v>1810</v>
      </c>
      <c r="D9" s="48">
        <v>0.47152777777777777</v>
      </c>
      <c r="E9" s="23" t="s">
        <v>1467</v>
      </c>
      <c r="H9" s="38">
        <v>17</v>
      </c>
      <c r="P9" s="38" t="s">
        <v>1804</v>
      </c>
      <c r="Q9" s="38" t="s">
        <v>1805</v>
      </c>
      <c r="S9" s="38" t="s">
        <v>1806</v>
      </c>
      <c r="Y9" s="35">
        <v>8.1</v>
      </c>
      <c r="Z9" s="38">
        <v>1</v>
      </c>
      <c r="AB9" s="112" t="s">
        <v>1814</v>
      </c>
      <c r="AC9" s="38">
        <v>9.1999999999999993</v>
      </c>
      <c r="AD9" s="40">
        <v>7900</v>
      </c>
      <c r="AS9" s="38">
        <v>5.5</v>
      </c>
      <c r="AX9" s="35">
        <v>0.11</v>
      </c>
      <c r="BC9" s="35" t="s">
        <v>1812</v>
      </c>
      <c r="BR9" s="35" t="s">
        <v>1560</v>
      </c>
      <c r="BS9" s="35" t="s">
        <v>1560</v>
      </c>
    </row>
    <row r="10" spans="1:85">
      <c r="A10" s="35" t="s">
        <v>1802</v>
      </c>
      <c r="B10" s="13" t="s">
        <v>1815</v>
      </c>
      <c r="C10" s="13" t="s">
        <v>1813</v>
      </c>
      <c r="D10" s="48">
        <v>0.44166666666666665</v>
      </c>
      <c r="E10" s="23" t="s">
        <v>1467</v>
      </c>
      <c r="H10" s="38">
        <v>9</v>
      </c>
      <c r="Y10" s="35">
        <v>8.1</v>
      </c>
      <c r="Z10" s="35">
        <v>2.5</v>
      </c>
      <c r="AB10" s="78">
        <v>1</v>
      </c>
      <c r="AC10" s="38">
        <v>11.1</v>
      </c>
    </row>
    <row r="11" spans="1:85">
      <c r="A11" s="35" t="s">
        <v>1802</v>
      </c>
      <c r="B11" s="13" t="s">
        <v>1817</v>
      </c>
      <c r="C11" s="13" t="s">
        <v>1816</v>
      </c>
      <c r="D11" s="48">
        <v>0.41111111111111115</v>
      </c>
      <c r="E11" s="23" t="s">
        <v>131</v>
      </c>
      <c r="F11" s="37">
        <v>0.17</v>
      </c>
    </row>
    <row r="12" spans="1:85">
      <c r="A12" s="35" t="s">
        <v>1802</v>
      </c>
      <c r="B12" s="13" t="s">
        <v>1817</v>
      </c>
      <c r="C12" s="13" t="s">
        <v>1809</v>
      </c>
      <c r="D12" s="48">
        <v>0.40069444444444446</v>
      </c>
      <c r="E12" s="23" t="s">
        <v>386</v>
      </c>
      <c r="F12" s="37">
        <v>0.18</v>
      </c>
    </row>
    <row r="13" spans="1:85">
      <c r="A13" s="35" t="s">
        <v>1802</v>
      </c>
      <c r="B13" s="13" t="s">
        <v>1817</v>
      </c>
      <c r="C13" s="13" t="s">
        <v>1810</v>
      </c>
      <c r="D13" s="48">
        <v>0.40277777777777773</v>
      </c>
      <c r="E13" s="23" t="s">
        <v>1467</v>
      </c>
      <c r="F13" s="37">
        <v>0.27</v>
      </c>
    </row>
    <row r="14" spans="1:85">
      <c r="A14" s="35" t="s">
        <v>1802</v>
      </c>
      <c r="B14" s="13" t="s">
        <v>1817</v>
      </c>
      <c r="C14" s="13" t="s">
        <v>1813</v>
      </c>
      <c r="D14" s="48">
        <v>0.39444444444444443</v>
      </c>
      <c r="E14" s="23" t="s">
        <v>1467</v>
      </c>
      <c r="F14" s="37">
        <v>0.14000000000000001</v>
      </c>
    </row>
    <row r="15" spans="1:85">
      <c r="A15" s="35" t="s">
        <v>1802</v>
      </c>
      <c r="B15" s="13" t="s">
        <v>1818</v>
      </c>
      <c r="C15" s="13" t="s">
        <v>1819</v>
      </c>
      <c r="D15" s="48">
        <v>0.375</v>
      </c>
      <c r="E15" s="23" t="s">
        <v>131</v>
      </c>
      <c r="H15" s="38">
        <v>22.5</v>
      </c>
      <c r="P15" s="38" t="s">
        <v>1804</v>
      </c>
      <c r="Q15" s="38" t="s">
        <v>1805</v>
      </c>
      <c r="S15" s="38" t="s">
        <v>1806</v>
      </c>
      <c r="Y15" s="38">
        <v>8</v>
      </c>
      <c r="Z15" s="35">
        <v>2.1</v>
      </c>
      <c r="AB15" s="78">
        <v>4</v>
      </c>
      <c r="AC15" s="38">
        <v>8.4</v>
      </c>
      <c r="AD15" s="40">
        <v>130000</v>
      </c>
      <c r="AS15" s="38">
        <v>3.8</v>
      </c>
      <c r="AX15" s="35">
        <v>0.28999999999999998</v>
      </c>
      <c r="BC15" s="35" t="s">
        <v>1812</v>
      </c>
      <c r="BR15" s="35" t="s">
        <v>1560</v>
      </c>
      <c r="BS15" s="35" t="s">
        <v>1560</v>
      </c>
    </row>
    <row r="16" spans="1:85">
      <c r="A16" s="35" t="s">
        <v>1802</v>
      </c>
      <c r="B16" s="13" t="s">
        <v>1818</v>
      </c>
      <c r="C16" s="13" t="s">
        <v>1809</v>
      </c>
      <c r="D16" s="48">
        <v>0.3611111111111111</v>
      </c>
      <c r="E16" s="23" t="s">
        <v>386</v>
      </c>
      <c r="H16" s="38">
        <v>27.5</v>
      </c>
      <c r="Y16" s="35">
        <v>8.1999999999999993</v>
      </c>
      <c r="Z16" s="35">
        <v>1.1000000000000001</v>
      </c>
      <c r="AB16" s="78">
        <v>3</v>
      </c>
      <c r="AC16" s="38">
        <v>8.6</v>
      </c>
    </row>
    <row r="17" spans="1:71">
      <c r="A17" s="35" t="s">
        <v>1802</v>
      </c>
      <c r="B17" s="13" t="s">
        <v>1818</v>
      </c>
      <c r="C17" s="13" t="s">
        <v>1810</v>
      </c>
      <c r="D17" s="48">
        <v>0.36249999999999999</v>
      </c>
      <c r="E17" s="23" t="s">
        <v>1467</v>
      </c>
      <c r="H17" s="38">
        <v>16</v>
      </c>
      <c r="P17" s="38" t="s">
        <v>1804</v>
      </c>
      <c r="Q17" s="38" t="s">
        <v>1805</v>
      </c>
      <c r="S17" s="38" t="s">
        <v>1806</v>
      </c>
      <c r="U17" s="38"/>
      <c r="Y17" s="38">
        <v>8</v>
      </c>
      <c r="Z17" s="38">
        <v>1</v>
      </c>
      <c r="AB17" s="112" t="s">
        <v>1814</v>
      </c>
      <c r="AC17" s="38">
        <v>8.6999999999999993</v>
      </c>
      <c r="AD17" s="40">
        <v>33000</v>
      </c>
      <c r="AS17" s="38">
        <v>4.5999999999999996</v>
      </c>
      <c r="AX17" s="35">
        <v>0.17</v>
      </c>
      <c r="BC17" s="35" t="s">
        <v>1812</v>
      </c>
      <c r="BF17" s="35"/>
      <c r="BR17" s="35" t="s">
        <v>1560</v>
      </c>
      <c r="BS17" s="35" t="s">
        <v>1560</v>
      </c>
    </row>
    <row r="18" spans="1:71">
      <c r="A18" s="35" t="s">
        <v>1802</v>
      </c>
      <c r="B18" s="13" t="s">
        <v>1818</v>
      </c>
      <c r="C18" s="13" t="s">
        <v>1813</v>
      </c>
      <c r="D18" s="48">
        <v>0.36458333333333331</v>
      </c>
      <c r="E18" s="23" t="s">
        <v>1467</v>
      </c>
      <c r="H18" s="38">
        <v>6.5</v>
      </c>
      <c r="Y18" s="35">
        <v>7.9</v>
      </c>
      <c r="Z18" s="35">
        <v>2.6</v>
      </c>
      <c r="AB18" s="78">
        <v>1</v>
      </c>
      <c r="AC18" s="38">
        <v>10.4</v>
      </c>
    </row>
    <row r="19" spans="1:71">
      <c r="A19" s="35" t="s">
        <v>1802</v>
      </c>
      <c r="B19" s="13" t="s">
        <v>1820</v>
      </c>
      <c r="C19" s="13" t="s">
        <v>1819</v>
      </c>
      <c r="D19" s="48">
        <v>0.39166666666666666</v>
      </c>
      <c r="E19" s="23" t="s">
        <v>131</v>
      </c>
      <c r="F19" s="37">
        <v>0.2</v>
      </c>
      <c r="H19" s="38">
        <v>23.5</v>
      </c>
      <c r="Y19" s="35">
        <v>8.1999999999999993</v>
      </c>
      <c r="Z19" s="35">
        <v>1.7</v>
      </c>
      <c r="AB19" s="78">
        <v>3</v>
      </c>
      <c r="AC19" s="38">
        <v>8.1999999999999993</v>
      </c>
      <c r="AD19" s="40">
        <v>130000</v>
      </c>
    </row>
    <row r="20" spans="1:71">
      <c r="A20" s="35" t="s">
        <v>1802</v>
      </c>
      <c r="B20" s="13" t="s">
        <v>1820</v>
      </c>
      <c r="C20" s="13" t="s">
        <v>1809</v>
      </c>
      <c r="D20" s="48">
        <v>0.38194444444444442</v>
      </c>
      <c r="E20" s="23" t="s">
        <v>386</v>
      </c>
      <c r="F20" s="37">
        <v>0.2</v>
      </c>
      <c r="H20" s="38">
        <v>27.5</v>
      </c>
      <c r="Y20" s="35">
        <v>8.1999999999999993</v>
      </c>
      <c r="Z20" s="35">
        <v>1.2</v>
      </c>
      <c r="AB20" s="78">
        <v>2</v>
      </c>
      <c r="AC20" s="38">
        <v>7.7</v>
      </c>
    </row>
    <row r="21" spans="1:71">
      <c r="A21" s="35" t="s">
        <v>1802</v>
      </c>
      <c r="B21" s="13" t="s">
        <v>1820</v>
      </c>
      <c r="C21" s="13" t="s">
        <v>1810</v>
      </c>
      <c r="D21" s="48">
        <v>0.38055555555555554</v>
      </c>
      <c r="E21" s="23" t="s">
        <v>1467</v>
      </c>
      <c r="F21" s="37">
        <v>0.45</v>
      </c>
      <c r="H21" s="38">
        <v>14.5</v>
      </c>
      <c r="Y21" s="38">
        <v>8</v>
      </c>
      <c r="Z21" s="38">
        <v>1</v>
      </c>
      <c r="AB21" s="112" t="s">
        <v>1814</v>
      </c>
      <c r="AC21" s="38">
        <v>9.6</v>
      </c>
      <c r="AD21" s="40">
        <v>49000</v>
      </c>
    </row>
    <row r="22" spans="1:71">
      <c r="A22" s="35" t="s">
        <v>1802</v>
      </c>
      <c r="B22" s="13" t="s">
        <v>1820</v>
      </c>
      <c r="C22" s="13" t="s">
        <v>1813</v>
      </c>
      <c r="D22" s="48">
        <v>0.37361111111111112</v>
      </c>
      <c r="E22" s="23" t="s">
        <v>1467</v>
      </c>
      <c r="F22" s="37">
        <v>0.32</v>
      </c>
      <c r="H22" s="38">
        <v>6</v>
      </c>
      <c r="Y22" s="35">
        <v>7.9</v>
      </c>
      <c r="Z22" s="35">
        <v>2.2000000000000002</v>
      </c>
      <c r="AB22" s="78">
        <v>1</v>
      </c>
      <c r="AC22" s="38">
        <v>11.8</v>
      </c>
    </row>
    <row r="23" spans="1:71">
      <c r="A23" s="35" t="s">
        <v>1802</v>
      </c>
      <c r="B23" s="13" t="s">
        <v>1821</v>
      </c>
      <c r="C23" s="13" t="s">
        <v>1819</v>
      </c>
      <c r="D23" s="48">
        <v>0.44375000000000003</v>
      </c>
      <c r="E23" s="23" t="s">
        <v>131</v>
      </c>
      <c r="H23" s="38">
        <v>23.5</v>
      </c>
      <c r="P23" s="38" t="s">
        <v>1804</v>
      </c>
      <c r="Q23" s="38" t="s">
        <v>1805</v>
      </c>
      <c r="S23" s="38" t="s">
        <v>1806</v>
      </c>
      <c r="Y23" s="35">
        <v>7.8</v>
      </c>
      <c r="Z23" s="35">
        <v>6.7</v>
      </c>
      <c r="AB23" s="78">
        <v>2</v>
      </c>
      <c r="AC23" s="38">
        <v>7.9</v>
      </c>
      <c r="AD23" s="40">
        <v>49000</v>
      </c>
      <c r="AS23" s="38">
        <v>4.2</v>
      </c>
      <c r="AX23" s="35">
        <v>0.37</v>
      </c>
      <c r="BC23" s="35" t="s">
        <v>1812</v>
      </c>
      <c r="BR23" s="35" t="s">
        <v>103</v>
      </c>
      <c r="BS23" s="35" t="s">
        <v>103</v>
      </c>
    </row>
    <row r="24" spans="1:71">
      <c r="A24" s="35" t="s">
        <v>1802</v>
      </c>
      <c r="B24" s="13" t="s">
        <v>1821</v>
      </c>
      <c r="C24" s="13" t="s">
        <v>1809</v>
      </c>
      <c r="D24" s="48">
        <v>0.4236111111111111</v>
      </c>
      <c r="E24" s="23" t="s">
        <v>386</v>
      </c>
      <c r="H24" s="38">
        <v>27</v>
      </c>
      <c r="Y24" s="38">
        <v>8</v>
      </c>
      <c r="Z24" s="35">
        <v>1.6</v>
      </c>
      <c r="AB24" s="78">
        <v>3</v>
      </c>
      <c r="AC24" s="38">
        <v>7.8</v>
      </c>
    </row>
    <row r="25" spans="1:71">
      <c r="A25" s="35" t="s">
        <v>1802</v>
      </c>
      <c r="B25" s="13" t="s">
        <v>1821</v>
      </c>
      <c r="C25" s="13" t="s">
        <v>1810</v>
      </c>
      <c r="D25" s="48">
        <v>0.4458333333333333</v>
      </c>
      <c r="E25" s="23" t="s">
        <v>1467</v>
      </c>
      <c r="H25" s="38">
        <v>16.5</v>
      </c>
      <c r="P25" s="38" t="s">
        <v>1804</v>
      </c>
      <c r="Q25" s="38" t="s">
        <v>1805</v>
      </c>
      <c r="S25" s="38" t="s">
        <v>1806</v>
      </c>
      <c r="Y25" s="35">
        <v>7.8</v>
      </c>
      <c r="Z25" s="35">
        <v>2.7</v>
      </c>
      <c r="AB25" s="78">
        <v>1</v>
      </c>
      <c r="AC25" s="38">
        <v>8.3000000000000007</v>
      </c>
      <c r="AD25" s="40">
        <v>7900</v>
      </c>
      <c r="AS25" s="38">
        <v>5</v>
      </c>
      <c r="AX25" s="35">
        <v>0.24</v>
      </c>
      <c r="BC25" s="35" t="s">
        <v>1812</v>
      </c>
      <c r="BR25" s="35" t="s">
        <v>103</v>
      </c>
      <c r="BS25" s="35" t="s">
        <v>103</v>
      </c>
    </row>
    <row r="26" spans="1:71">
      <c r="A26" s="35" t="s">
        <v>1802</v>
      </c>
      <c r="B26" s="13" t="s">
        <v>1821</v>
      </c>
      <c r="C26" s="13" t="s">
        <v>1813</v>
      </c>
      <c r="D26" s="48">
        <v>0.41319444444444442</v>
      </c>
      <c r="E26" s="23" t="s">
        <v>1467</v>
      </c>
      <c r="H26" s="38">
        <v>6.5</v>
      </c>
      <c r="Y26" s="35">
        <v>7.8</v>
      </c>
      <c r="Z26" s="35">
        <v>4.0999999999999996</v>
      </c>
      <c r="AB26" s="78">
        <v>1</v>
      </c>
      <c r="AC26" s="38">
        <v>10.3</v>
      </c>
    </row>
    <row r="27" spans="1:71">
      <c r="A27" s="35" t="s">
        <v>1802</v>
      </c>
      <c r="B27" s="13" t="s">
        <v>1822</v>
      </c>
      <c r="C27" s="13" t="s">
        <v>1819</v>
      </c>
      <c r="D27" s="48">
        <v>0.42777777777777781</v>
      </c>
      <c r="E27" s="23" t="s">
        <v>131</v>
      </c>
      <c r="H27" s="38">
        <v>22.5</v>
      </c>
      <c r="P27" s="38" t="s">
        <v>1804</v>
      </c>
      <c r="Q27" s="38" t="s">
        <v>1805</v>
      </c>
      <c r="S27" s="38" t="s">
        <v>1806</v>
      </c>
      <c r="Y27" s="35">
        <v>8.6</v>
      </c>
      <c r="Z27" s="38">
        <v>1</v>
      </c>
      <c r="AB27" s="78">
        <v>1</v>
      </c>
      <c r="AC27" s="38">
        <v>8.4</v>
      </c>
      <c r="AD27" s="40">
        <v>7900</v>
      </c>
      <c r="AS27" s="38">
        <v>2.8</v>
      </c>
      <c r="AX27" s="35">
        <v>0.19</v>
      </c>
      <c r="BC27" s="35" t="s">
        <v>1812</v>
      </c>
      <c r="BG27" s="35"/>
      <c r="BR27" s="35" t="s">
        <v>103</v>
      </c>
      <c r="BS27" s="35" t="s">
        <v>1560</v>
      </c>
    </row>
    <row r="28" spans="1:71">
      <c r="A28" s="35" t="s">
        <v>1802</v>
      </c>
      <c r="B28" s="13" t="s">
        <v>1822</v>
      </c>
      <c r="C28" s="13" t="s">
        <v>1809</v>
      </c>
      <c r="D28" s="48">
        <v>0.41388888888888892</v>
      </c>
      <c r="E28" s="23" t="s">
        <v>386</v>
      </c>
      <c r="H28" s="38">
        <v>26.5</v>
      </c>
      <c r="Y28" s="35">
        <v>8.6999999999999993</v>
      </c>
      <c r="Z28" s="35">
        <v>1.1000000000000001</v>
      </c>
      <c r="AB28" s="78">
        <v>2</v>
      </c>
      <c r="AC28" s="38">
        <v>7.8</v>
      </c>
    </row>
    <row r="29" spans="1:71">
      <c r="A29" s="35" t="s">
        <v>1802</v>
      </c>
      <c r="B29" s="13" t="s">
        <v>1822</v>
      </c>
      <c r="C29" s="13" t="s">
        <v>1810</v>
      </c>
      <c r="D29" s="48">
        <v>0.41875000000000001</v>
      </c>
      <c r="E29" s="23" t="s">
        <v>1467</v>
      </c>
      <c r="H29" s="38">
        <v>16.5</v>
      </c>
      <c r="P29" s="38" t="s">
        <v>1804</v>
      </c>
      <c r="Q29" s="38" t="s">
        <v>1805</v>
      </c>
      <c r="S29" s="38" t="s">
        <v>1806</v>
      </c>
      <c r="Y29" s="35">
        <v>8.1</v>
      </c>
      <c r="Z29" s="35">
        <v>0.9</v>
      </c>
      <c r="AB29" s="78">
        <v>1</v>
      </c>
      <c r="AC29" s="38">
        <v>8.6</v>
      </c>
      <c r="AD29" s="40">
        <v>7000</v>
      </c>
      <c r="AS29" s="38">
        <v>3.4</v>
      </c>
      <c r="AX29" s="35">
        <v>0.14000000000000001</v>
      </c>
      <c r="BC29" s="35" t="s">
        <v>1812</v>
      </c>
      <c r="BF29" s="35"/>
      <c r="BR29" s="35" t="s">
        <v>103</v>
      </c>
      <c r="BS29" s="35" t="s">
        <v>103</v>
      </c>
    </row>
    <row r="30" spans="1:71">
      <c r="A30" s="35" t="s">
        <v>1802</v>
      </c>
      <c r="B30" s="13" t="s">
        <v>1822</v>
      </c>
      <c r="C30" s="13" t="s">
        <v>1813</v>
      </c>
      <c r="D30" s="48">
        <v>0.40486111111111112</v>
      </c>
      <c r="E30" s="23" t="s">
        <v>1467</v>
      </c>
      <c r="H30" s="38">
        <v>9</v>
      </c>
      <c r="Y30" s="35">
        <v>8.1</v>
      </c>
      <c r="Z30" s="35">
        <v>2.9</v>
      </c>
      <c r="AB30" s="78">
        <v>1</v>
      </c>
      <c r="AC30" s="38">
        <v>10.5</v>
      </c>
    </row>
    <row r="31" spans="1:71">
      <c r="A31" s="35" t="s">
        <v>1802</v>
      </c>
      <c r="B31" s="13" t="s">
        <v>1823</v>
      </c>
      <c r="C31" s="13" t="s">
        <v>1819</v>
      </c>
      <c r="D31" s="48">
        <v>0.49791666666666662</v>
      </c>
      <c r="E31" s="23" t="s">
        <v>131</v>
      </c>
      <c r="H31" s="38">
        <v>25.5</v>
      </c>
      <c r="Y31" s="35">
        <v>9.4</v>
      </c>
      <c r="Z31" s="35">
        <v>3.2</v>
      </c>
      <c r="AB31" s="78">
        <v>2</v>
      </c>
      <c r="AC31" s="38">
        <v>8</v>
      </c>
      <c r="AD31" s="40">
        <v>13000</v>
      </c>
    </row>
    <row r="32" spans="1:71">
      <c r="A32" s="35" t="s">
        <v>1802</v>
      </c>
      <c r="B32" s="13" t="s">
        <v>1823</v>
      </c>
      <c r="C32" s="13" t="s">
        <v>1809</v>
      </c>
      <c r="D32" s="48">
        <v>0.47291666666666665</v>
      </c>
      <c r="E32" s="23" t="s">
        <v>386</v>
      </c>
      <c r="H32" s="38">
        <v>28.5</v>
      </c>
      <c r="Y32" s="35">
        <v>9.1</v>
      </c>
      <c r="Z32" s="38">
        <v>2</v>
      </c>
      <c r="AB32" s="78">
        <v>1</v>
      </c>
      <c r="AC32" s="38">
        <v>7.6</v>
      </c>
    </row>
    <row r="33" spans="1:29">
      <c r="A33" s="35" t="s">
        <v>1802</v>
      </c>
      <c r="B33" s="13" t="s">
        <v>1823</v>
      </c>
      <c r="C33" s="13" t="s">
        <v>1810</v>
      </c>
      <c r="D33" s="48">
        <v>0.4826388888888889</v>
      </c>
      <c r="E33" s="23" t="s">
        <v>1467</v>
      </c>
      <c r="H33" s="38">
        <v>19</v>
      </c>
      <c r="Y33" s="35">
        <v>8.6999999999999993</v>
      </c>
      <c r="Z33" s="35">
        <v>2.6</v>
      </c>
      <c r="AB33" s="112" t="s">
        <v>1814</v>
      </c>
      <c r="AC33" s="38">
        <v>8.9</v>
      </c>
    </row>
    <row r="34" spans="1:29">
      <c r="A34" s="35" t="s">
        <v>1802</v>
      </c>
      <c r="B34" s="13" t="s">
        <v>1823</v>
      </c>
      <c r="C34" s="13" t="s">
        <v>1813</v>
      </c>
      <c r="D34" s="48">
        <v>0.45277777777777778</v>
      </c>
      <c r="E34" s="23" t="s">
        <v>1467</v>
      </c>
      <c r="H34" s="38">
        <v>9</v>
      </c>
      <c r="Y34" s="35">
        <v>8.1</v>
      </c>
      <c r="Z34" s="35">
        <v>7.5</v>
      </c>
      <c r="AB34" s="78">
        <v>4</v>
      </c>
      <c r="AC34" s="38">
        <v>10</v>
      </c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G10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2.75" style="35" bestFit="1" customWidth="1"/>
    <col min="2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10.5" style="37" bestFit="1" customWidth="1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1824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1728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1729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1825</v>
      </c>
      <c r="B3" s="13" t="s">
        <v>1826</v>
      </c>
      <c r="C3" s="13" t="s">
        <v>1827</v>
      </c>
      <c r="D3" s="48">
        <v>0.3888888888888889</v>
      </c>
      <c r="E3" s="23" t="s">
        <v>157</v>
      </c>
      <c r="G3" s="38">
        <v>26.2</v>
      </c>
      <c r="H3" s="38">
        <v>21</v>
      </c>
      <c r="P3" s="38" t="s">
        <v>1666</v>
      </c>
      <c r="Q3" s="38" t="s">
        <v>1828</v>
      </c>
      <c r="R3" s="35" t="s">
        <v>1829</v>
      </c>
      <c r="S3" s="38" t="s">
        <v>1830</v>
      </c>
      <c r="T3" s="35" t="s">
        <v>1829</v>
      </c>
      <c r="U3" s="35" t="s">
        <v>1831</v>
      </c>
      <c r="V3" s="35" t="s">
        <v>1666</v>
      </c>
      <c r="X3" s="35" t="s">
        <v>1666</v>
      </c>
      <c r="Y3" s="35">
        <v>7.9</v>
      </c>
      <c r="Z3" s="35">
        <v>0.6</v>
      </c>
      <c r="AB3" s="39">
        <v>2</v>
      </c>
      <c r="AC3" s="38">
        <v>8.8000000000000007</v>
      </c>
      <c r="AD3" s="37">
        <v>17000</v>
      </c>
      <c r="BR3" s="35" t="s">
        <v>1831</v>
      </c>
      <c r="BV3" s="35" t="s">
        <v>1831</v>
      </c>
      <c r="BW3" s="35" t="s">
        <v>1831</v>
      </c>
      <c r="BZ3" s="35" t="s">
        <v>1828</v>
      </c>
    </row>
    <row r="4" spans="1:85">
      <c r="A4" s="35" t="s">
        <v>1825</v>
      </c>
      <c r="B4" s="13" t="s">
        <v>1826</v>
      </c>
      <c r="C4" s="13" t="s">
        <v>1832</v>
      </c>
      <c r="D4" s="48">
        <v>0.39930555555555558</v>
      </c>
      <c r="E4" s="23" t="s">
        <v>1467</v>
      </c>
      <c r="G4" s="38">
        <v>26.6</v>
      </c>
      <c r="H4" s="38">
        <v>21.8</v>
      </c>
      <c r="P4" s="38" t="s">
        <v>1666</v>
      </c>
      <c r="Q4" s="38" t="s">
        <v>1828</v>
      </c>
      <c r="R4" s="35" t="s">
        <v>1829</v>
      </c>
      <c r="S4" s="38" t="s">
        <v>1830</v>
      </c>
      <c r="T4" s="35" t="s">
        <v>1829</v>
      </c>
      <c r="U4" s="35" t="s">
        <v>1831</v>
      </c>
      <c r="V4" s="35" t="s">
        <v>1666</v>
      </c>
      <c r="X4" s="35" t="s">
        <v>1666</v>
      </c>
      <c r="Y4" s="52">
        <v>8</v>
      </c>
      <c r="Z4" s="35">
        <v>0.5</v>
      </c>
      <c r="AB4" s="39">
        <v>1</v>
      </c>
      <c r="AC4" s="38">
        <v>8.4</v>
      </c>
      <c r="AD4" s="37">
        <v>79000</v>
      </c>
      <c r="BR4" s="35" t="s">
        <v>1831</v>
      </c>
      <c r="BV4" s="35" t="s">
        <v>1831</v>
      </c>
      <c r="BW4" s="35" t="s">
        <v>1831</v>
      </c>
      <c r="BZ4" s="35" t="s">
        <v>1828</v>
      </c>
    </row>
    <row r="5" spans="1:85">
      <c r="A5" s="35" t="s">
        <v>1825</v>
      </c>
      <c r="B5" s="13" t="s">
        <v>1826</v>
      </c>
      <c r="C5" s="13" t="s">
        <v>1833</v>
      </c>
      <c r="D5" s="48">
        <v>0.40625</v>
      </c>
      <c r="E5" s="23" t="s">
        <v>1467</v>
      </c>
      <c r="G5" s="38">
        <v>10.7</v>
      </c>
      <c r="H5" s="38">
        <v>13.1</v>
      </c>
      <c r="P5" s="38" t="s">
        <v>1666</v>
      </c>
      <c r="Q5" s="38" t="s">
        <v>1828</v>
      </c>
      <c r="R5" s="35" t="s">
        <v>1829</v>
      </c>
      <c r="S5" s="38" t="s">
        <v>1830</v>
      </c>
      <c r="T5" s="35" t="s">
        <v>1829</v>
      </c>
      <c r="U5" s="35" t="s">
        <v>1831</v>
      </c>
      <c r="V5" s="35" t="s">
        <v>1666</v>
      </c>
      <c r="X5" s="35" t="s">
        <v>1666</v>
      </c>
      <c r="Y5" s="35">
        <v>8.3000000000000007</v>
      </c>
      <c r="Z5" s="35">
        <v>0.9</v>
      </c>
      <c r="AB5" s="39" t="s">
        <v>1834</v>
      </c>
      <c r="AC5" s="38">
        <v>11.2</v>
      </c>
      <c r="AD5" s="37">
        <v>7900</v>
      </c>
      <c r="BR5" s="35" t="s">
        <v>1831</v>
      </c>
      <c r="BV5" s="35" t="s">
        <v>1831</v>
      </c>
      <c r="BW5" s="35" t="s">
        <v>1831</v>
      </c>
      <c r="BZ5" s="35" t="s">
        <v>1828</v>
      </c>
    </row>
    <row r="6" spans="1:85">
      <c r="A6" s="35" t="s">
        <v>1825</v>
      </c>
      <c r="B6" s="13" t="s">
        <v>1826</v>
      </c>
      <c r="C6" s="13" t="s">
        <v>1835</v>
      </c>
      <c r="D6" s="48">
        <v>0.39999999999999997</v>
      </c>
      <c r="E6" s="23" t="s">
        <v>1467</v>
      </c>
      <c r="G6" s="38">
        <v>8.8000000000000007</v>
      </c>
      <c r="H6" s="38">
        <v>15.6</v>
      </c>
      <c r="P6" s="38" t="s">
        <v>1666</v>
      </c>
      <c r="Q6" s="38" t="s">
        <v>1828</v>
      </c>
      <c r="R6" s="35" t="s">
        <v>1829</v>
      </c>
      <c r="S6" s="38" t="s">
        <v>1830</v>
      </c>
      <c r="T6" s="35" t="s">
        <v>1829</v>
      </c>
      <c r="U6" s="35" t="s">
        <v>1831</v>
      </c>
      <c r="V6" s="35" t="s">
        <v>1666</v>
      </c>
      <c r="X6" s="35" t="s">
        <v>1666</v>
      </c>
      <c r="Y6" s="35">
        <v>8.1</v>
      </c>
      <c r="Z6" s="35">
        <v>1.4</v>
      </c>
      <c r="AB6" s="39" t="s">
        <v>1834</v>
      </c>
      <c r="AC6" s="38">
        <v>11.6</v>
      </c>
      <c r="AD6" s="37">
        <v>4900</v>
      </c>
      <c r="BR6" s="35" t="s">
        <v>1831</v>
      </c>
      <c r="BV6" s="35" t="s">
        <v>1831</v>
      </c>
      <c r="BW6" s="35" t="s">
        <v>1831</v>
      </c>
      <c r="BZ6" s="35" t="s">
        <v>1828</v>
      </c>
    </row>
    <row r="7" spans="1:85">
      <c r="A7" s="35" t="s">
        <v>1825</v>
      </c>
      <c r="B7" s="13" t="s">
        <v>1836</v>
      </c>
      <c r="C7" s="13" t="s">
        <v>1837</v>
      </c>
      <c r="D7" s="48">
        <v>0.41319444444444442</v>
      </c>
      <c r="E7" s="23" t="s">
        <v>157</v>
      </c>
      <c r="G7" s="38">
        <v>25.8</v>
      </c>
      <c r="H7" s="38">
        <v>21</v>
      </c>
      <c r="P7" s="38" t="s">
        <v>1666</v>
      </c>
      <c r="Q7" s="38" t="s">
        <v>1828</v>
      </c>
      <c r="R7" s="35" t="s">
        <v>1829</v>
      </c>
      <c r="S7" s="38" t="s">
        <v>1830</v>
      </c>
      <c r="T7" s="35" t="s">
        <v>1829</v>
      </c>
      <c r="U7" s="35" t="s">
        <v>1831</v>
      </c>
      <c r="V7" s="35" t="s">
        <v>1666</v>
      </c>
      <c r="X7" s="35" t="s">
        <v>1666</v>
      </c>
      <c r="Y7" s="35">
        <v>7.9</v>
      </c>
      <c r="Z7" s="35">
        <v>0.4</v>
      </c>
      <c r="AB7" s="39">
        <v>2</v>
      </c>
      <c r="AC7" s="38">
        <v>8.1999999999999993</v>
      </c>
      <c r="AD7" s="37">
        <v>22000</v>
      </c>
      <c r="BR7" s="35" t="s">
        <v>1831</v>
      </c>
      <c r="BV7" s="35" t="s">
        <v>1831</v>
      </c>
      <c r="BW7" s="35" t="s">
        <v>1831</v>
      </c>
      <c r="BZ7" s="35" t="s">
        <v>1828</v>
      </c>
    </row>
    <row r="8" spans="1:85">
      <c r="A8" s="35" t="s">
        <v>1825</v>
      </c>
      <c r="B8" s="13" t="s">
        <v>1836</v>
      </c>
      <c r="C8" s="13" t="s">
        <v>1838</v>
      </c>
      <c r="D8" s="48">
        <v>0.43055555555555558</v>
      </c>
      <c r="E8" s="23" t="s">
        <v>1467</v>
      </c>
      <c r="G8" s="38">
        <v>28.1</v>
      </c>
      <c r="H8" s="38">
        <v>22.1</v>
      </c>
      <c r="P8" s="38" t="s">
        <v>1666</v>
      </c>
      <c r="Q8" s="38" t="s">
        <v>1828</v>
      </c>
      <c r="R8" s="35" t="s">
        <v>1829</v>
      </c>
      <c r="S8" s="38" t="s">
        <v>1830</v>
      </c>
      <c r="T8" s="35" t="s">
        <v>1829</v>
      </c>
      <c r="U8" s="35" t="s">
        <v>1831</v>
      </c>
      <c r="V8" s="35" t="s">
        <v>1666</v>
      </c>
      <c r="X8" s="35" t="s">
        <v>1666</v>
      </c>
      <c r="Y8" s="52">
        <v>8</v>
      </c>
      <c r="Z8" s="35">
        <v>0.5</v>
      </c>
      <c r="AB8" s="39">
        <v>2</v>
      </c>
      <c r="AC8" s="38">
        <v>9.4</v>
      </c>
      <c r="AD8" s="37">
        <v>33000</v>
      </c>
      <c r="BR8" s="35" t="s">
        <v>1831</v>
      </c>
      <c r="BV8" s="35" t="s">
        <v>1831</v>
      </c>
      <c r="BW8" s="35" t="s">
        <v>1831</v>
      </c>
      <c r="BZ8" s="35" t="s">
        <v>1828</v>
      </c>
    </row>
    <row r="9" spans="1:85">
      <c r="A9" s="35" t="s">
        <v>1825</v>
      </c>
      <c r="B9" s="13" t="s">
        <v>1836</v>
      </c>
      <c r="C9" s="13" t="s">
        <v>1833</v>
      </c>
      <c r="D9" s="48">
        <v>0.43194444444444446</v>
      </c>
      <c r="E9" s="23" t="s">
        <v>1467</v>
      </c>
      <c r="G9" s="38">
        <v>12.6</v>
      </c>
      <c r="H9" s="38">
        <v>12.6</v>
      </c>
      <c r="P9" s="38" t="s">
        <v>1666</v>
      </c>
      <c r="Q9" s="38" t="s">
        <v>1828</v>
      </c>
      <c r="R9" s="35" t="s">
        <v>1829</v>
      </c>
      <c r="S9" s="38" t="s">
        <v>1830</v>
      </c>
      <c r="T9" s="35" t="s">
        <v>1829</v>
      </c>
      <c r="U9" s="35" t="s">
        <v>1831</v>
      </c>
      <c r="V9" s="35" t="s">
        <v>1666</v>
      </c>
      <c r="X9" s="35" t="s">
        <v>1666</v>
      </c>
      <c r="Y9" s="35">
        <v>8.1999999999999993</v>
      </c>
      <c r="Z9" s="52">
        <v>1</v>
      </c>
      <c r="AB9" s="39">
        <v>1</v>
      </c>
      <c r="AC9" s="38">
        <v>11.3</v>
      </c>
      <c r="AD9" s="37">
        <v>13000</v>
      </c>
      <c r="BR9" s="35" t="s">
        <v>1831</v>
      </c>
      <c r="BV9" s="35" t="s">
        <v>1831</v>
      </c>
      <c r="BW9" s="35" t="s">
        <v>1831</v>
      </c>
      <c r="BZ9" s="35" t="s">
        <v>1828</v>
      </c>
    </row>
    <row r="10" spans="1:85">
      <c r="A10" s="35" t="s">
        <v>1825</v>
      </c>
      <c r="B10" s="13" t="s">
        <v>1836</v>
      </c>
      <c r="C10" s="13" t="s">
        <v>1839</v>
      </c>
      <c r="D10" s="48">
        <v>0.43472222222222223</v>
      </c>
      <c r="E10" s="23" t="s">
        <v>1467</v>
      </c>
      <c r="G10" s="38">
        <v>9.1</v>
      </c>
      <c r="H10" s="38">
        <v>17.3</v>
      </c>
      <c r="P10" s="38" t="s">
        <v>1666</v>
      </c>
      <c r="Q10" s="38" t="s">
        <v>1828</v>
      </c>
      <c r="R10" s="35" t="s">
        <v>1829</v>
      </c>
      <c r="S10" s="38" t="s">
        <v>1830</v>
      </c>
      <c r="T10" s="35" t="s">
        <v>1829</v>
      </c>
      <c r="U10" s="35" t="s">
        <v>1831</v>
      </c>
      <c r="V10" s="35" t="s">
        <v>1666</v>
      </c>
      <c r="X10" s="35" t="s">
        <v>1666</v>
      </c>
      <c r="Y10" s="52">
        <v>8</v>
      </c>
      <c r="Z10" s="35">
        <v>1.6</v>
      </c>
      <c r="AB10" s="39">
        <v>3</v>
      </c>
      <c r="AC10" s="38">
        <v>10.7</v>
      </c>
      <c r="AD10" s="37">
        <v>1300</v>
      </c>
      <c r="BR10" s="35" t="s">
        <v>1831</v>
      </c>
      <c r="BV10" s="35" t="s">
        <v>1831</v>
      </c>
      <c r="BW10" s="35" t="s">
        <v>1831</v>
      </c>
      <c r="BZ10" s="35" t="s">
        <v>1828</v>
      </c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9" scale="9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2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18.375" style="35" bestFit="1" customWidth="1"/>
    <col min="2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11.625" style="37" bestFit="1" customWidth="1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1728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1730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1840</v>
      </c>
      <c r="B3" s="13" t="s">
        <v>1841</v>
      </c>
      <c r="C3" s="13" t="s">
        <v>1842</v>
      </c>
      <c r="D3" s="360">
        <v>0.47222222222222227</v>
      </c>
      <c r="E3" s="23" t="s">
        <v>1843</v>
      </c>
      <c r="G3" s="38">
        <v>23.2</v>
      </c>
      <c r="H3" s="38">
        <v>19.5</v>
      </c>
      <c r="Y3" s="52">
        <v>7.9</v>
      </c>
      <c r="Z3" s="52">
        <v>0.8</v>
      </c>
      <c r="AA3" s="52">
        <v>2.2999999999999998</v>
      </c>
      <c r="AB3" s="52">
        <v>4</v>
      </c>
      <c r="AC3" s="38">
        <v>9.5</v>
      </c>
      <c r="AD3" s="78">
        <v>280</v>
      </c>
      <c r="AE3" s="38"/>
      <c r="AS3" s="37">
        <v>0.89</v>
      </c>
      <c r="AX3" s="35">
        <v>4.9000000000000002E-2</v>
      </c>
    </row>
    <row r="4" spans="1:85">
      <c r="A4" s="35" t="s">
        <v>1840</v>
      </c>
      <c r="B4" s="13" t="s">
        <v>1841</v>
      </c>
      <c r="C4" s="13" t="s">
        <v>1844</v>
      </c>
      <c r="D4" s="360">
        <v>0.4826388888888889</v>
      </c>
      <c r="E4" s="23" t="s">
        <v>1845</v>
      </c>
      <c r="G4" s="38">
        <v>31.8</v>
      </c>
      <c r="H4" s="38">
        <v>26.5</v>
      </c>
      <c r="Y4" s="52">
        <v>7.6</v>
      </c>
      <c r="Z4" s="52">
        <v>1.2</v>
      </c>
      <c r="AA4" s="52">
        <v>2.5</v>
      </c>
      <c r="AB4" s="52">
        <v>12</v>
      </c>
      <c r="AC4" s="38">
        <v>9</v>
      </c>
      <c r="AD4" s="78">
        <v>7900</v>
      </c>
      <c r="AE4" s="38"/>
      <c r="AS4" s="37"/>
    </row>
    <row r="5" spans="1:85">
      <c r="A5" s="35" t="s">
        <v>1840</v>
      </c>
      <c r="B5" s="13" t="s">
        <v>1841</v>
      </c>
      <c r="C5" s="13" t="s">
        <v>1846</v>
      </c>
      <c r="D5" s="360">
        <v>0.4861111111111111</v>
      </c>
      <c r="E5" s="23" t="s">
        <v>1845</v>
      </c>
      <c r="G5" s="38">
        <v>10.5</v>
      </c>
      <c r="H5" s="38">
        <v>12</v>
      </c>
      <c r="Y5" s="52">
        <v>8</v>
      </c>
      <c r="Z5" s="52">
        <v>0.8</v>
      </c>
      <c r="AA5" s="52">
        <v>1.5</v>
      </c>
      <c r="AB5" s="52">
        <v>9</v>
      </c>
      <c r="AC5" s="38">
        <v>11.6</v>
      </c>
      <c r="AD5" s="78">
        <v>330</v>
      </c>
      <c r="AE5" s="38"/>
      <c r="AS5" s="37"/>
    </row>
    <row r="6" spans="1:85">
      <c r="A6" s="35" t="s">
        <v>1840</v>
      </c>
      <c r="B6" s="13" t="s">
        <v>1841</v>
      </c>
      <c r="C6" s="13" t="s">
        <v>1847</v>
      </c>
      <c r="D6" s="360">
        <v>0.47569444444444442</v>
      </c>
      <c r="E6" s="23" t="s">
        <v>1845</v>
      </c>
      <c r="G6" s="38">
        <v>7.6</v>
      </c>
      <c r="H6" s="38">
        <v>10.5</v>
      </c>
      <c r="Y6" s="52">
        <v>8.4</v>
      </c>
      <c r="Z6" s="52">
        <v>0.8</v>
      </c>
      <c r="AA6" s="52">
        <v>1.5</v>
      </c>
      <c r="AB6" s="52">
        <v>2</v>
      </c>
      <c r="AC6" s="38">
        <v>12.5</v>
      </c>
      <c r="AD6" s="78">
        <v>78</v>
      </c>
      <c r="AE6" s="38"/>
      <c r="AS6" s="37">
        <v>1.1000000000000001</v>
      </c>
      <c r="AX6" s="35">
        <v>4.3999999999999997E-2</v>
      </c>
    </row>
    <row r="7" spans="1:85">
      <c r="A7" s="35" t="s">
        <v>1840</v>
      </c>
      <c r="B7" s="13" t="s">
        <v>1841</v>
      </c>
      <c r="C7" s="13" t="s">
        <v>1848</v>
      </c>
      <c r="D7" s="360">
        <v>0.47916666666666669</v>
      </c>
      <c r="E7" s="23" t="s">
        <v>1845</v>
      </c>
      <c r="G7" s="38">
        <v>7.5</v>
      </c>
      <c r="H7" s="38">
        <v>6.5</v>
      </c>
      <c r="Y7" s="52">
        <v>8.1</v>
      </c>
      <c r="Z7" s="52">
        <v>0.8</v>
      </c>
      <c r="AA7" s="52">
        <v>2.9</v>
      </c>
      <c r="AB7" s="52">
        <v>7</v>
      </c>
      <c r="AC7" s="38">
        <v>12.9</v>
      </c>
      <c r="AD7" s="78">
        <v>33</v>
      </c>
      <c r="AE7" s="38"/>
      <c r="AS7" s="37"/>
    </row>
    <row r="8" spans="1:85">
      <c r="A8" s="35" t="s">
        <v>1840</v>
      </c>
      <c r="B8" s="13" t="s">
        <v>1849</v>
      </c>
      <c r="C8" s="13" t="s">
        <v>1842</v>
      </c>
      <c r="D8" s="360">
        <v>0.44097222222222227</v>
      </c>
      <c r="E8" s="23" t="s">
        <v>141</v>
      </c>
      <c r="G8" s="38">
        <v>23.2</v>
      </c>
      <c r="H8" s="38">
        <v>19</v>
      </c>
      <c r="Q8" s="38" t="s">
        <v>1850</v>
      </c>
      <c r="R8" s="35" t="s">
        <v>1851</v>
      </c>
      <c r="S8" s="38" t="s">
        <v>1852</v>
      </c>
      <c r="Y8" s="52">
        <v>8.1</v>
      </c>
      <c r="Z8" s="52">
        <v>0.9</v>
      </c>
      <c r="AA8" s="52">
        <v>2.2000000000000002</v>
      </c>
      <c r="AB8" s="52">
        <v>3</v>
      </c>
      <c r="AC8" s="38">
        <v>10.199999999999999</v>
      </c>
      <c r="AD8" s="78">
        <v>1700</v>
      </c>
      <c r="AE8" s="38"/>
      <c r="AS8" s="37">
        <v>0.89</v>
      </c>
      <c r="AX8" s="35">
        <v>4.2999999999999997E-2</v>
      </c>
    </row>
    <row r="9" spans="1:85">
      <c r="A9" s="35" t="s">
        <v>1840</v>
      </c>
      <c r="B9" s="13" t="s">
        <v>1849</v>
      </c>
      <c r="C9" s="13" t="s">
        <v>1844</v>
      </c>
      <c r="D9" s="360">
        <v>0.44791666666666669</v>
      </c>
      <c r="E9" s="23" t="s">
        <v>1845</v>
      </c>
      <c r="G9" s="38">
        <v>34</v>
      </c>
      <c r="H9" s="38">
        <v>24</v>
      </c>
      <c r="Q9" s="38" t="s">
        <v>1850</v>
      </c>
      <c r="R9" s="35" t="s">
        <v>1851</v>
      </c>
      <c r="S9" s="38" t="s">
        <v>1852</v>
      </c>
      <c r="Y9" s="52">
        <v>7.7</v>
      </c>
      <c r="Z9" s="52">
        <v>1.1000000000000001</v>
      </c>
      <c r="AA9" s="52">
        <v>2.2999999999999998</v>
      </c>
      <c r="AB9" s="52">
        <v>9</v>
      </c>
      <c r="AC9" s="38">
        <v>8.6</v>
      </c>
      <c r="AD9" s="78">
        <v>2200</v>
      </c>
      <c r="AE9" s="38"/>
      <c r="AS9" s="37"/>
    </row>
    <row r="10" spans="1:85">
      <c r="A10" s="35" t="s">
        <v>1840</v>
      </c>
      <c r="B10" s="13" t="s">
        <v>1849</v>
      </c>
      <c r="C10" s="13" t="s">
        <v>1846</v>
      </c>
      <c r="D10" s="360">
        <v>0.44444444444444442</v>
      </c>
      <c r="E10" s="23" t="s">
        <v>1845</v>
      </c>
      <c r="G10" s="38">
        <v>13.7</v>
      </c>
      <c r="H10" s="38">
        <v>12.5</v>
      </c>
      <c r="Q10" s="38" t="s">
        <v>1850</v>
      </c>
      <c r="R10" s="35" t="s">
        <v>1851</v>
      </c>
      <c r="S10" s="38" t="s">
        <v>1852</v>
      </c>
      <c r="Y10" s="52">
        <v>8</v>
      </c>
      <c r="Z10" s="52">
        <v>0.6</v>
      </c>
      <c r="AA10" s="52">
        <v>1.1000000000000001</v>
      </c>
      <c r="AB10" s="52">
        <v>4</v>
      </c>
      <c r="AC10" s="38">
        <v>12.1</v>
      </c>
      <c r="AD10" s="78">
        <v>490</v>
      </c>
      <c r="AE10" s="38"/>
      <c r="AS10" s="37"/>
    </row>
    <row r="11" spans="1:85">
      <c r="A11" s="35" t="s">
        <v>1840</v>
      </c>
      <c r="B11" s="13" t="s">
        <v>1849</v>
      </c>
      <c r="C11" s="13" t="s">
        <v>1847</v>
      </c>
      <c r="D11" s="360">
        <v>0.44097222222222227</v>
      </c>
      <c r="E11" s="23" t="s">
        <v>1845</v>
      </c>
      <c r="G11" s="38">
        <v>8.8000000000000007</v>
      </c>
      <c r="H11" s="38">
        <v>11</v>
      </c>
      <c r="Q11" s="38" t="s">
        <v>1850</v>
      </c>
      <c r="R11" s="35" t="s">
        <v>1851</v>
      </c>
      <c r="S11" s="38" t="s">
        <v>1852</v>
      </c>
      <c r="Y11" s="52">
        <v>8.4</v>
      </c>
      <c r="Z11" s="52">
        <v>0.9</v>
      </c>
      <c r="AA11" s="52">
        <v>1</v>
      </c>
      <c r="AB11" s="52">
        <v>2</v>
      </c>
      <c r="AC11" s="38">
        <v>13</v>
      </c>
      <c r="AD11" s="78">
        <v>130</v>
      </c>
      <c r="AE11" s="38"/>
      <c r="AS11" s="37">
        <v>1.2</v>
      </c>
      <c r="AX11" s="35">
        <v>4.2999999999999997E-2</v>
      </c>
    </row>
    <row r="12" spans="1:85">
      <c r="A12" s="35" t="s">
        <v>1840</v>
      </c>
      <c r="B12" s="13" t="s">
        <v>1849</v>
      </c>
      <c r="C12" s="13" t="s">
        <v>1848</v>
      </c>
      <c r="D12" s="360">
        <v>0.44791666666666669</v>
      </c>
      <c r="E12" s="23" t="s">
        <v>1845</v>
      </c>
      <c r="G12" s="38">
        <v>7.5</v>
      </c>
      <c r="H12" s="38">
        <v>7.8</v>
      </c>
      <c r="Q12" s="38" t="s">
        <v>1850</v>
      </c>
      <c r="R12" s="35" t="s">
        <v>1851</v>
      </c>
      <c r="S12" s="38" t="s">
        <v>1852</v>
      </c>
      <c r="Y12" s="52">
        <v>7.8</v>
      </c>
      <c r="Z12" s="52">
        <v>0.7</v>
      </c>
      <c r="AA12" s="52">
        <v>2.2000000000000002</v>
      </c>
      <c r="AB12" s="52">
        <v>4</v>
      </c>
      <c r="AC12" s="38">
        <v>12.2</v>
      </c>
      <c r="AD12" s="78">
        <v>49</v>
      </c>
      <c r="AE12" s="38"/>
      <c r="AS12" s="37"/>
    </row>
    <row r="13" spans="1:85">
      <c r="A13" s="35" t="s">
        <v>1840</v>
      </c>
      <c r="B13" s="13" t="s">
        <v>1853</v>
      </c>
      <c r="C13" s="13" t="s">
        <v>1842</v>
      </c>
      <c r="D13" s="360">
        <v>0.37847222222222227</v>
      </c>
      <c r="E13" s="23" t="s">
        <v>141</v>
      </c>
      <c r="G13" s="38">
        <v>22.2</v>
      </c>
      <c r="H13" s="38">
        <v>17.5</v>
      </c>
      <c r="Y13" s="52">
        <v>8</v>
      </c>
      <c r="Z13" s="52">
        <v>1</v>
      </c>
      <c r="AA13" s="52">
        <v>2</v>
      </c>
      <c r="AB13" s="52">
        <v>1</v>
      </c>
      <c r="AC13" s="38">
        <v>10.1</v>
      </c>
      <c r="AD13" s="78">
        <v>220</v>
      </c>
      <c r="AE13" s="38"/>
      <c r="AS13" s="37">
        <v>0.33</v>
      </c>
      <c r="AX13" s="35">
        <v>7.0000000000000001E-3</v>
      </c>
    </row>
    <row r="14" spans="1:85">
      <c r="A14" s="35" t="s">
        <v>1840</v>
      </c>
      <c r="B14" s="13" t="s">
        <v>1853</v>
      </c>
      <c r="C14" s="13" t="s">
        <v>1844</v>
      </c>
      <c r="D14" s="360">
        <v>0.37847222222222227</v>
      </c>
      <c r="E14" s="23" t="s">
        <v>1845</v>
      </c>
      <c r="G14" s="38">
        <v>29</v>
      </c>
      <c r="H14" s="38">
        <v>20.3</v>
      </c>
      <c r="Y14" s="52">
        <v>7.6</v>
      </c>
      <c r="Z14" s="52">
        <v>1.4</v>
      </c>
      <c r="AA14" s="52">
        <v>1.7</v>
      </c>
      <c r="AB14" s="52">
        <v>3</v>
      </c>
      <c r="AC14" s="38">
        <v>9.5</v>
      </c>
      <c r="AD14" s="78">
        <v>790</v>
      </c>
      <c r="AE14" s="38"/>
      <c r="AS14" s="37"/>
    </row>
    <row r="15" spans="1:85">
      <c r="A15" s="35" t="s">
        <v>1840</v>
      </c>
      <c r="B15" s="13" t="s">
        <v>1853</v>
      </c>
      <c r="C15" s="13" t="s">
        <v>1846</v>
      </c>
      <c r="D15" s="360">
        <v>0.37152777777777773</v>
      </c>
      <c r="E15" s="23" t="s">
        <v>1845</v>
      </c>
      <c r="G15" s="38">
        <v>7.5</v>
      </c>
      <c r="H15" s="38">
        <v>12.5</v>
      </c>
      <c r="Y15" s="52">
        <v>7.5</v>
      </c>
      <c r="Z15" s="52">
        <v>0.6</v>
      </c>
      <c r="AA15" s="52">
        <v>1.5</v>
      </c>
      <c r="AB15" s="52">
        <v>5</v>
      </c>
      <c r="AC15" s="38">
        <v>10.8</v>
      </c>
      <c r="AD15" s="78">
        <v>170</v>
      </c>
      <c r="AE15" s="38"/>
      <c r="AS15" s="37"/>
    </row>
    <row r="16" spans="1:85">
      <c r="A16" s="35" t="s">
        <v>1840</v>
      </c>
      <c r="B16" s="13" t="s">
        <v>1853</v>
      </c>
      <c r="C16" s="13" t="s">
        <v>1847</v>
      </c>
      <c r="D16" s="360">
        <v>0.375</v>
      </c>
      <c r="E16" s="23" t="s">
        <v>1845</v>
      </c>
      <c r="G16" s="38">
        <v>4.8</v>
      </c>
      <c r="H16" s="38">
        <v>11</v>
      </c>
      <c r="Y16" s="52">
        <v>7.5</v>
      </c>
      <c r="Z16" s="52">
        <v>0.6</v>
      </c>
      <c r="AA16" s="52">
        <v>1.2</v>
      </c>
      <c r="AB16" s="52">
        <v>3</v>
      </c>
      <c r="AC16" s="38">
        <v>10.4</v>
      </c>
      <c r="AD16" s="78">
        <v>79</v>
      </c>
      <c r="AE16" s="38"/>
      <c r="AS16" s="37">
        <v>0.41</v>
      </c>
      <c r="AX16" s="35">
        <v>0.01</v>
      </c>
    </row>
    <row r="17" spans="1:50">
      <c r="A17" s="35" t="s">
        <v>1840</v>
      </c>
      <c r="B17" s="13" t="s">
        <v>1853</v>
      </c>
      <c r="C17" s="13" t="s">
        <v>1848</v>
      </c>
      <c r="D17" s="360">
        <v>0.38194444444444442</v>
      </c>
      <c r="E17" s="23" t="s">
        <v>1845</v>
      </c>
      <c r="G17" s="38">
        <v>4.0999999999999996</v>
      </c>
      <c r="H17" s="38">
        <v>7.2</v>
      </c>
      <c r="Y17" s="52">
        <v>7.5</v>
      </c>
      <c r="Z17" s="52">
        <v>0.9</v>
      </c>
      <c r="AA17" s="52">
        <v>1.1000000000000001</v>
      </c>
      <c r="AB17" s="52">
        <v>2</v>
      </c>
      <c r="AC17" s="38">
        <v>11.3</v>
      </c>
      <c r="AD17" s="78">
        <v>170</v>
      </c>
      <c r="AE17" s="38"/>
      <c r="AS17" s="37"/>
    </row>
    <row r="18" spans="1:50">
      <c r="A18" s="35" t="s">
        <v>1840</v>
      </c>
      <c r="B18" s="13" t="s">
        <v>1854</v>
      </c>
      <c r="C18" s="13" t="s">
        <v>1842</v>
      </c>
      <c r="D18" s="360">
        <v>0.3888888888888889</v>
      </c>
      <c r="E18" s="23" t="s">
        <v>141</v>
      </c>
      <c r="G18" s="38">
        <v>22.2</v>
      </c>
      <c r="H18" s="38">
        <v>17.7</v>
      </c>
      <c r="Y18" s="52">
        <v>8</v>
      </c>
      <c r="Z18" s="52">
        <v>0.8</v>
      </c>
      <c r="AA18" s="52">
        <v>1.8</v>
      </c>
      <c r="AB18" s="361" t="s">
        <v>1855</v>
      </c>
      <c r="AC18" s="38">
        <v>9.4</v>
      </c>
      <c r="AD18" s="78">
        <v>490</v>
      </c>
      <c r="AE18" s="38"/>
      <c r="AS18" s="37">
        <v>0.34</v>
      </c>
      <c r="AX18" s="35">
        <v>8.9999999999999993E-3</v>
      </c>
    </row>
    <row r="19" spans="1:50">
      <c r="A19" s="35" t="s">
        <v>1840</v>
      </c>
      <c r="B19" s="13" t="s">
        <v>1854</v>
      </c>
      <c r="C19" s="13" t="s">
        <v>1844</v>
      </c>
      <c r="D19" s="360">
        <v>0.3923611111111111</v>
      </c>
      <c r="E19" s="23" t="s">
        <v>1845</v>
      </c>
      <c r="G19" s="38">
        <v>28.3</v>
      </c>
      <c r="H19" s="38">
        <v>20.5</v>
      </c>
      <c r="Y19" s="52">
        <v>7.8</v>
      </c>
      <c r="Z19" s="52">
        <v>1.2</v>
      </c>
      <c r="AA19" s="52">
        <v>1.7</v>
      </c>
      <c r="AB19" s="52">
        <v>2</v>
      </c>
      <c r="AC19" s="38">
        <v>9.1999999999999993</v>
      </c>
      <c r="AD19" s="78">
        <v>2400</v>
      </c>
      <c r="AE19" s="38"/>
      <c r="AS19" s="37"/>
    </row>
    <row r="20" spans="1:50">
      <c r="A20" s="35" t="s">
        <v>1840</v>
      </c>
      <c r="B20" s="13" t="s">
        <v>1854</v>
      </c>
      <c r="C20" s="13" t="s">
        <v>1846</v>
      </c>
      <c r="D20" s="360">
        <v>0.38194444444444442</v>
      </c>
      <c r="E20" s="23" t="s">
        <v>1845</v>
      </c>
      <c r="G20" s="38">
        <v>8.5</v>
      </c>
      <c r="H20" s="38">
        <v>12</v>
      </c>
      <c r="Y20" s="52">
        <v>7.9</v>
      </c>
      <c r="Z20" s="52">
        <v>0.6</v>
      </c>
      <c r="AA20" s="52">
        <v>1.5</v>
      </c>
      <c r="AB20" s="52">
        <v>3</v>
      </c>
      <c r="AC20" s="38">
        <v>11.2</v>
      </c>
      <c r="AD20" s="78">
        <v>240</v>
      </c>
      <c r="AE20" s="38"/>
      <c r="AS20" s="37"/>
    </row>
    <row r="21" spans="1:50">
      <c r="A21" s="35" t="s">
        <v>1840</v>
      </c>
      <c r="B21" s="13" t="s">
        <v>1854</v>
      </c>
      <c r="C21" s="13" t="s">
        <v>1847</v>
      </c>
      <c r="D21" s="360">
        <v>0.38541666666666669</v>
      </c>
      <c r="E21" s="23" t="s">
        <v>1845</v>
      </c>
      <c r="G21" s="38">
        <v>5</v>
      </c>
      <c r="H21" s="38">
        <v>10</v>
      </c>
      <c r="Y21" s="52">
        <v>7.7</v>
      </c>
      <c r="Z21" s="52">
        <v>1.1000000000000001</v>
      </c>
      <c r="AA21" s="52">
        <v>1</v>
      </c>
      <c r="AB21" s="52">
        <v>2</v>
      </c>
      <c r="AC21" s="38">
        <v>11.5</v>
      </c>
      <c r="AD21" s="78">
        <v>170</v>
      </c>
      <c r="AE21" s="38"/>
      <c r="AS21" s="37">
        <v>0.64</v>
      </c>
      <c r="AX21" s="35">
        <v>8.0000000000000002E-3</v>
      </c>
    </row>
    <row r="22" spans="1:50">
      <c r="A22" s="35" t="s">
        <v>1840</v>
      </c>
      <c r="B22" s="13" t="s">
        <v>1854</v>
      </c>
      <c r="C22" s="13" t="s">
        <v>1848</v>
      </c>
      <c r="D22" s="360">
        <v>0.3923611111111111</v>
      </c>
      <c r="E22" s="23" t="s">
        <v>1845</v>
      </c>
      <c r="G22" s="38">
        <v>3.5</v>
      </c>
      <c r="H22" s="38">
        <v>7.2</v>
      </c>
      <c r="Y22" s="52">
        <v>7.6</v>
      </c>
      <c r="Z22" s="52">
        <v>0.7</v>
      </c>
      <c r="AA22" s="52">
        <v>1.2</v>
      </c>
      <c r="AB22" s="52">
        <v>2</v>
      </c>
      <c r="AC22" s="38">
        <v>12.6</v>
      </c>
      <c r="AD22" s="78">
        <v>79</v>
      </c>
      <c r="AE22" s="38"/>
      <c r="AS22" s="37"/>
    </row>
    <row r="23" spans="1:50">
      <c r="A23" s="35" t="s">
        <v>1840</v>
      </c>
      <c r="B23" s="13" t="s">
        <v>1856</v>
      </c>
      <c r="C23" s="13" t="s">
        <v>1842</v>
      </c>
      <c r="D23" s="360">
        <v>0.40972222222222227</v>
      </c>
      <c r="E23" s="23" t="s">
        <v>1843</v>
      </c>
      <c r="G23" s="38">
        <v>24</v>
      </c>
      <c r="H23" s="38">
        <v>18.100000000000001</v>
      </c>
      <c r="Y23" s="52">
        <v>7.9</v>
      </c>
      <c r="Z23" s="52">
        <v>0.5</v>
      </c>
      <c r="AA23" s="52">
        <v>2</v>
      </c>
      <c r="AB23" s="52">
        <v>1</v>
      </c>
      <c r="AC23" s="38">
        <v>9.5</v>
      </c>
      <c r="AD23" s="78">
        <v>790</v>
      </c>
      <c r="AE23" s="38"/>
      <c r="AS23" s="37">
        <v>0.41</v>
      </c>
      <c r="AX23" s="35">
        <v>8.9999999999999993E-3</v>
      </c>
    </row>
    <row r="24" spans="1:50">
      <c r="A24" s="35" t="s">
        <v>1840</v>
      </c>
      <c r="B24" s="13" t="s">
        <v>1856</v>
      </c>
      <c r="C24" s="13" t="s">
        <v>1844</v>
      </c>
      <c r="D24" s="360">
        <v>0.41319444444444442</v>
      </c>
      <c r="E24" s="23" t="s">
        <v>1845</v>
      </c>
      <c r="G24" s="38">
        <v>30.5</v>
      </c>
      <c r="H24" s="38">
        <v>25</v>
      </c>
      <c r="Y24" s="52">
        <v>7.8</v>
      </c>
      <c r="Z24" s="52">
        <v>1.3</v>
      </c>
      <c r="AA24" s="52">
        <v>1.7</v>
      </c>
      <c r="AB24" s="52">
        <v>2</v>
      </c>
      <c r="AC24" s="38">
        <v>9.1999999999999993</v>
      </c>
      <c r="AD24" s="78">
        <v>4900</v>
      </c>
      <c r="AE24" s="38"/>
      <c r="AS24" s="37"/>
    </row>
    <row r="25" spans="1:50">
      <c r="A25" s="35" t="s">
        <v>1840</v>
      </c>
      <c r="B25" s="13" t="s">
        <v>1856</v>
      </c>
      <c r="C25" s="13" t="s">
        <v>1846</v>
      </c>
      <c r="D25" s="360">
        <v>0.40277777777777773</v>
      </c>
      <c r="E25" s="23" t="s">
        <v>1845</v>
      </c>
      <c r="G25" s="38">
        <v>11</v>
      </c>
      <c r="H25" s="38">
        <v>12</v>
      </c>
      <c r="Y25" s="52">
        <v>8</v>
      </c>
      <c r="Z25" s="52">
        <v>0.7</v>
      </c>
      <c r="AA25" s="52">
        <v>1.5</v>
      </c>
      <c r="AB25" s="52">
        <v>3</v>
      </c>
      <c r="AC25" s="38">
        <v>11.6</v>
      </c>
      <c r="AD25" s="78">
        <v>790</v>
      </c>
      <c r="AE25" s="38"/>
      <c r="AS25" s="37"/>
    </row>
    <row r="26" spans="1:50">
      <c r="A26" s="35" t="s">
        <v>1840</v>
      </c>
      <c r="B26" s="13" t="s">
        <v>1856</v>
      </c>
      <c r="C26" s="13" t="s">
        <v>1847</v>
      </c>
      <c r="D26" s="360">
        <v>0.40625</v>
      </c>
      <c r="E26" s="23" t="s">
        <v>1845</v>
      </c>
      <c r="G26" s="38">
        <v>6</v>
      </c>
      <c r="H26" s="38">
        <v>10</v>
      </c>
      <c r="Y26" s="52">
        <v>7.8</v>
      </c>
      <c r="Z26" s="52">
        <v>0.4</v>
      </c>
      <c r="AA26" s="52">
        <v>1.1000000000000001</v>
      </c>
      <c r="AB26" s="52">
        <v>2</v>
      </c>
      <c r="AC26" s="38">
        <v>11.8</v>
      </c>
      <c r="AD26" s="78">
        <v>490</v>
      </c>
      <c r="AE26" s="38"/>
      <c r="AS26" s="37">
        <v>0.68</v>
      </c>
      <c r="AX26" s="35">
        <v>7.0000000000000001E-3</v>
      </c>
    </row>
    <row r="27" spans="1:50">
      <c r="A27" s="35" t="s">
        <v>1840</v>
      </c>
      <c r="B27" s="13" t="s">
        <v>1856</v>
      </c>
      <c r="C27" s="13" t="s">
        <v>1848</v>
      </c>
      <c r="D27" s="360">
        <v>0.41666666666666669</v>
      </c>
      <c r="E27" s="23" t="s">
        <v>1845</v>
      </c>
      <c r="G27" s="38">
        <v>6</v>
      </c>
      <c r="H27" s="38">
        <v>7.2</v>
      </c>
      <c r="Y27" s="52">
        <v>7.8</v>
      </c>
      <c r="Z27" s="52">
        <v>0.4</v>
      </c>
      <c r="AA27" s="52">
        <v>1.3</v>
      </c>
      <c r="AB27" s="52">
        <v>1</v>
      </c>
      <c r="AC27" s="38">
        <v>12.8</v>
      </c>
      <c r="AD27" s="78">
        <v>130</v>
      </c>
      <c r="AE27" s="38"/>
      <c r="AS27" s="37"/>
    </row>
    <row r="28" spans="1:50">
      <c r="A28" s="35" t="s">
        <v>1840</v>
      </c>
      <c r="B28" s="13" t="s">
        <v>1857</v>
      </c>
      <c r="C28" s="13" t="s">
        <v>1842</v>
      </c>
      <c r="D28" s="360">
        <v>0.4201388888888889</v>
      </c>
      <c r="E28" s="23" t="s">
        <v>141</v>
      </c>
      <c r="G28" s="38">
        <v>24.8</v>
      </c>
      <c r="H28" s="38">
        <v>18</v>
      </c>
      <c r="Q28" s="38" t="s">
        <v>1850</v>
      </c>
      <c r="R28" s="35" t="s">
        <v>1851</v>
      </c>
      <c r="S28" s="38" t="s">
        <v>1852</v>
      </c>
      <c r="Y28" s="52">
        <v>8</v>
      </c>
      <c r="Z28" s="52">
        <v>0.8</v>
      </c>
      <c r="AA28" s="52">
        <v>2</v>
      </c>
      <c r="AB28" s="52">
        <v>2</v>
      </c>
      <c r="AC28" s="38">
        <v>9.4</v>
      </c>
      <c r="AD28" s="78">
        <v>1100</v>
      </c>
      <c r="AE28" s="38"/>
      <c r="AS28" s="37">
        <v>0.42</v>
      </c>
      <c r="AX28" s="35">
        <v>1.2E-2</v>
      </c>
    </row>
    <row r="29" spans="1:50">
      <c r="A29" s="35" t="s">
        <v>1840</v>
      </c>
      <c r="B29" s="13" t="s">
        <v>1857</v>
      </c>
      <c r="C29" s="13" t="s">
        <v>1844</v>
      </c>
      <c r="D29" s="360">
        <v>0.42708333333333331</v>
      </c>
      <c r="E29" s="23" t="s">
        <v>1845</v>
      </c>
      <c r="G29" s="38">
        <v>32</v>
      </c>
      <c r="H29" s="38">
        <v>25</v>
      </c>
      <c r="Q29" s="38" t="s">
        <v>1850</v>
      </c>
      <c r="R29" s="35" t="s">
        <v>1851</v>
      </c>
      <c r="S29" s="38" t="s">
        <v>1852</v>
      </c>
      <c r="Y29" s="52">
        <v>7.9</v>
      </c>
      <c r="Z29" s="52">
        <v>1.2</v>
      </c>
      <c r="AA29" s="52">
        <v>1.9</v>
      </c>
      <c r="AB29" s="52">
        <v>3</v>
      </c>
      <c r="AC29" s="38">
        <v>8.8000000000000007</v>
      </c>
      <c r="AD29" s="78">
        <v>4600</v>
      </c>
      <c r="AE29" s="38"/>
      <c r="AS29" s="37"/>
    </row>
    <row r="30" spans="1:50">
      <c r="A30" s="35" t="s">
        <v>1840</v>
      </c>
      <c r="B30" s="13" t="s">
        <v>1857</v>
      </c>
      <c r="C30" s="13" t="s">
        <v>1846</v>
      </c>
      <c r="D30" s="360">
        <v>0.4236111111111111</v>
      </c>
      <c r="E30" s="23" t="s">
        <v>1845</v>
      </c>
      <c r="G30" s="38">
        <v>14</v>
      </c>
      <c r="H30" s="38">
        <v>11.8</v>
      </c>
      <c r="Q30" s="38" t="s">
        <v>1850</v>
      </c>
      <c r="R30" s="35" t="s">
        <v>1851</v>
      </c>
      <c r="S30" s="38" t="s">
        <v>1852</v>
      </c>
      <c r="Y30" s="52">
        <v>8</v>
      </c>
      <c r="Z30" s="52">
        <v>0.6</v>
      </c>
      <c r="AA30" s="52">
        <v>1.2</v>
      </c>
      <c r="AB30" s="52">
        <v>2</v>
      </c>
      <c r="AC30" s="38">
        <v>11.5</v>
      </c>
      <c r="AD30" s="78">
        <v>1300</v>
      </c>
      <c r="AE30" s="38"/>
      <c r="AS30" s="37"/>
    </row>
    <row r="31" spans="1:50">
      <c r="A31" s="35" t="s">
        <v>1840</v>
      </c>
      <c r="B31" s="13" t="s">
        <v>1857</v>
      </c>
      <c r="C31" s="13" t="s">
        <v>1847</v>
      </c>
      <c r="D31" s="360">
        <v>0.4201388888888889</v>
      </c>
      <c r="E31" s="23" t="s">
        <v>1845</v>
      </c>
      <c r="G31" s="38">
        <v>11.2</v>
      </c>
      <c r="H31" s="38">
        <v>10</v>
      </c>
      <c r="Q31" s="38" t="s">
        <v>1850</v>
      </c>
      <c r="R31" s="35" t="s">
        <v>1851</v>
      </c>
      <c r="S31" s="38" t="s">
        <v>1852</v>
      </c>
      <c r="Y31" s="52">
        <v>7.7</v>
      </c>
      <c r="Z31" s="52">
        <v>1</v>
      </c>
      <c r="AA31" s="52">
        <v>1.1000000000000001</v>
      </c>
      <c r="AB31" s="52">
        <v>2</v>
      </c>
      <c r="AC31" s="38">
        <v>11.6</v>
      </c>
      <c r="AD31" s="78">
        <v>330</v>
      </c>
      <c r="AE31" s="38"/>
      <c r="AS31" s="37">
        <v>1.3</v>
      </c>
      <c r="AX31" s="35">
        <v>7.0000000000000001E-3</v>
      </c>
    </row>
    <row r="32" spans="1:50">
      <c r="A32" s="35" t="s">
        <v>1840</v>
      </c>
      <c r="B32" s="13" t="s">
        <v>1857</v>
      </c>
      <c r="C32" s="13" t="s">
        <v>1848</v>
      </c>
      <c r="D32" s="360">
        <v>0.43055555555555558</v>
      </c>
      <c r="E32" s="23" t="s">
        <v>1845</v>
      </c>
      <c r="G32" s="38">
        <v>6.5</v>
      </c>
      <c r="H32" s="38">
        <v>7</v>
      </c>
      <c r="Q32" s="38" t="s">
        <v>1850</v>
      </c>
      <c r="R32" s="35" t="s">
        <v>1851</v>
      </c>
      <c r="S32" s="38" t="s">
        <v>1852</v>
      </c>
      <c r="Y32" s="52">
        <v>7.7</v>
      </c>
      <c r="Z32" s="52">
        <v>0.5</v>
      </c>
      <c r="AA32" s="52">
        <v>1.6</v>
      </c>
      <c r="AB32" s="52">
        <v>2</v>
      </c>
      <c r="AC32" s="38">
        <v>12.5</v>
      </c>
      <c r="AD32" s="78">
        <v>130</v>
      </c>
      <c r="AE32" s="38"/>
      <c r="AS32" s="37"/>
    </row>
  </sheetData>
  <phoneticPr fontId="4"/>
  <printOptions horizontalCentered="1"/>
  <pageMargins left="0.78740157480314965" right="0.78740157480314965" top="0.74803149606299213" bottom="0.74803149606299213" header="0.31496062992125984" footer="0.31496062992125984"/>
  <pageSetup paperSize="8" scale="9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G102"/>
  <sheetViews>
    <sheetView zoomScale="85" zoomScaleNormal="85" workbookViewId="0">
      <pane xSplit="4" ySplit="2" topLeftCell="E3" activePane="bottomRight" state="frozen"/>
      <selection sqref="A1:XFD1048576"/>
      <selection pane="topRight" sqref="A1:XFD1048576"/>
      <selection pane="bottomLeft" sqref="A1:XFD1048576"/>
      <selection pane="bottomRight" activeCell="E3" sqref="E3"/>
    </sheetView>
  </sheetViews>
  <sheetFormatPr defaultColWidth="9.625" defaultRowHeight="13.5"/>
  <cols>
    <col min="1" max="1" width="20.5" style="35" bestFit="1" customWidth="1"/>
    <col min="2" max="2" width="11.625" style="13" bestFit="1" customWidth="1"/>
    <col min="3" max="3" width="12.5" style="13" bestFit="1" customWidth="1"/>
    <col min="4" max="4" width="9.625" style="13"/>
    <col min="5" max="5" width="9.625" style="23" customWidth="1"/>
    <col min="6" max="6" width="9.625" style="37"/>
    <col min="7" max="8" width="9.625" style="38"/>
    <col min="9" max="14" width="9.625" style="35"/>
    <col min="15" max="15" width="12.5" style="38" bestFit="1" customWidth="1"/>
    <col min="16" max="17" width="9.625" style="38"/>
    <col min="18" max="18" width="9.625" style="35"/>
    <col min="19" max="19" width="9.625" style="38"/>
    <col min="20" max="26" width="9.625" style="35"/>
    <col min="27" max="27" width="9.625" style="37"/>
    <col min="28" max="28" width="9.625" style="39"/>
    <col min="29" max="29" width="9.625" style="38"/>
    <col min="30" max="30" width="11.875" style="37" customWidth="1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1728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1729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N2" s="11" t="s">
        <v>1858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62" t="s">
        <v>1859</v>
      </c>
      <c r="B3" s="363" t="s">
        <v>1860</v>
      </c>
      <c r="C3" s="402" t="s">
        <v>1861</v>
      </c>
      <c r="D3" s="403" t="s">
        <v>209</v>
      </c>
      <c r="E3" s="366" t="s">
        <v>104</v>
      </c>
      <c r="F3" s="19"/>
      <c r="G3" s="404">
        <v>16.2</v>
      </c>
      <c r="H3" s="404">
        <v>12.3</v>
      </c>
      <c r="I3" s="404">
        <v>2.2999999999999998</v>
      </c>
      <c r="J3" s="404">
        <v>3</v>
      </c>
      <c r="K3" s="11"/>
      <c r="L3" s="11"/>
      <c r="M3" s="11"/>
      <c r="N3" s="11"/>
      <c r="O3" s="366" t="s">
        <v>100</v>
      </c>
      <c r="P3" s="16"/>
      <c r="Q3" s="16"/>
      <c r="R3" s="11"/>
      <c r="S3" s="16"/>
      <c r="T3" s="11"/>
      <c r="U3" s="11"/>
      <c r="V3" s="11"/>
      <c r="W3" s="11"/>
      <c r="X3" s="11"/>
      <c r="Y3" s="405">
        <v>8.4499999999999993</v>
      </c>
      <c r="Z3" s="404">
        <v>1.2</v>
      </c>
      <c r="AA3" s="19"/>
      <c r="AB3" s="20"/>
      <c r="AC3" s="366"/>
      <c r="AD3" s="406">
        <v>1200</v>
      </c>
      <c r="AE3" s="20"/>
      <c r="AF3" s="406">
        <v>9.6</v>
      </c>
      <c r="AG3" s="19"/>
      <c r="AH3" s="11"/>
      <c r="AI3" s="11"/>
      <c r="AJ3" s="11"/>
      <c r="AK3" s="11"/>
      <c r="AL3" s="20"/>
      <c r="AM3" s="405">
        <v>0.11</v>
      </c>
      <c r="AN3" s="11"/>
      <c r="AO3" s="11"/>
      <c r="AP3" s="405">
        <v>0.09</v>
      </c>
      <c r="AQ3" s="407">
        <v>1.2999999999999999E-2</v>
      </c>
      <c r="AR3" s="11"/>
      <c r="AS3" s="20"/>
      <c r="AT3" s="366" t="s">
        <v>114</v>
      </c>
      <c r="AU3" s="407">
        <v>8.9999999999999993E-3</v>
      </c>
      <c r="AV3" s="404">
        <v>1.1000000000000001</v>
      </c>
      <c r="AW3" s="11"/>
      <c r="AX3" s="11"/>
      <c r="AY3" s="11"/>
      <c r="AZ3" s="11"/>
      <c r="BA3" s="404">
        <v>5.9</v>
      </c>
      <c r="BB3" s="19"/>
      <c r="BC3" s="11"/>
      <c r="BD3" s="11"/>
      <c r="BE3" s="366"/>
      <c r="BF3" s="404">
        <v>15.7</v>
      </c>
      <c r="BG3" s="408">
        <v>59</v>
      </c>
      <c r="BH3" s="408">
        <v>51</v>
      </c>
      <c r="BI3" s="16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22" t="s">
        <v>1862</v>
      </c>
      <c r="CA3" s="22" t="s">
        <v>1863</v>
      </c>
      <c r="CB3" s="11"/>
      <c r="CC3" s="409">
        <v>0.76</v>
      </c>
      <c r="CD3" s="11"/>
      <c r="CE3" s="22" t="s">
        <v>342</v>
      </c>
      <c r="CF3" s="11"/>
      <c r="CG3" s="11"/>
    </row>
    <row r="4" spans="1:85">
      <c r="A4" s="362" t="s">
        <v>1859</v>
      </c>
      <c r="B4" s="363" t="s">
        <v>1860</v>
      </c>
      <c r="C4" s="402" t="s">
        <v>1864</v>
      </c>
      <c r="D4" s="403" t="s">
        <v>1013</v>
      </c>
      <c r="E4" s="366" t="s">
        <v>187</v>
      </c>
      <c r="F4" s="19"/>
      <c r="G4" s="404">
        <v>16.8</v>
      </c>
      <c r="H4" s="404">
        <v>16.100000000000001</v>
      </c>
      <c r="I4" s="404">
        <v>2.8</v>
      </c>
      <c r="J4" s="404">
        <v>3.6</v>
      </c>
      <c r="K4" s="11"/>
      <c r="L4" s="11"/>
      <c r="M4" s="11"/>
      <c r="N4" s="11"/>
      <c r="O4" s="366" t="s">
        <v>112</v>
      </c>
      <c r="P4" s="16"/>
      <c r="Q4" s="16"/>
      <c r="R4" s="11"/>
      <c r="S4" s="16"/>
      <c r="T4" s="11"/>
      <c r="U4" s="11"/>
      <c r="V4" s="11"/>
      <c r="W4" s="11"/>
      <c r="X4" s="11"/>
      <c r="Y4" s="405">
        <v>7.77</v>
      </c>
      <c r="Z4" s="404">
        <v>1.2</v>
      </c>
      <c r="AA4" s="19"/>
      <c r="AB4" s="20"/>
      <c r="AC4" s="408">
        <v>9.4</v>
      </c>
      <c r="AD4" s="406">
        <v>4100</v>
      </c>
      <c r="AE4" s="20"/>
      <c r="AF4" s="406">
        <v>40</v>
      </c>
      <c r="AG4" s="19"/>
      <c r="AH4" s="11"/>
      <c r="AI4" s="11"/>
      <c r="AJ4" s="11"/>
      <c r="AK4" s="11"/>
      <c r="AL4" s="20"/>
      <c r="AM4" s="405">
        <v>0.11</v>
      </c>
      <c r="AN4" s="11"/>
      <c r="AO4" s="11"/>
      <c r="AP4" s="405">
        <v>0.08</v>
      </c>
      <c r="AQ4" s="407">
        <v>1.7000000000000001E-2</v>
      </c>
      <c r="AR4" s="11"/>
      <c r="AS4" s="20"/>
      <c r="AT4" s="408" t="s">
        <v>114</v>
      </c>
      <c r="AU4" s="407">
        <v>6.0000000000000001E-3</v>
      </c>
      <c r="AV4" s="405">
        <v>0.81</v>
      </c>
      <c r="AW4" s="11"/>
      <c r="AX4" s="11"/>
      <c r="AY4" s="11"/>
      <c r="AZ4" s="11"/>
      <c r="BA4" s="404">
        <v>5.2</v>
      </c>
      <c r="BB4" s="19"/>
      <c r="BC4" s="11"/>
      <c r="BD4" s="11"/>
      <c r="BE4" s="366">
        <v>98.1</v>
      </c>
      <c r="BF4" s="404">
        <v>15.6</v>
      </c>
      <c r="BG4" s="408">
        <v>60</v>
      </c>
      <c r="BH4" s="408">
        <v>52</v>
      </c>
      <c r="BI4" s="16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22" t="s">
        <v>102</v>
      </c>
      <c r="CA4" s="22" t="s">
        <v>108</v>
      </c>
      <c r="CB4" s="11"/>
      <c r="CC4" s="409">
        <v>0.95</v>
      </c>
      <c r="CD4" s="11"/>
      <c r="CE4" s="22" t="s">
        <v>342</v>
      </c>
      <c r="CF4" s="11"/>
      <c r="CG4" s="11"/>
    </row>
    <row r="5" spans="1:85">
      <c r="A5" s="362" t="s">
        <v>1859</v>
      </c>
      <c r="B5" s="363" t="s">
        <v>1860</v>
      </c>
      <c r="C5" s="402" t="s">
        <v>993</v>
      </c>
      <c r="D5" s="410" t="s">
        <v>212</v>
      </c>
      <c r="E5" s="366" t="s">
        <v>99</v>
      </c>
      <c r="F5" s="19"/>
      <c r="G5" s="404">
        <v>20.5</v>
      </c>
      <c r="H5" s="404">
        <v>19.399999999999999</v>
      </c>
      <c r="I5" s="404">
        <v>3.2</v>
      </c>
      <c r="J5" s="404">
        <v>3.6</v>
      </c>
      <c r="K5" s="11"/>
      <c r="L5" s="11"/>
      <c r="M5" s="11"/>
      <c r="N5" s="11"/>
      <c r="O5" s="366" t="s">
        <v>1425</v>
      </c>
      <c r="P5" s="16"/>
      <c r="Q5" s="16"/>
      <c r="R5" s="11"/>
      <c r="S5" s="16"/>
      <c r="T5" s="11"/>
      <c r="U5" s="11"/>
      <c r="V5" s="11"/>
      <c r="W5" s="11"/>
      <c r="X5" s="11"/>
      <c r="Y5" s="405">
        <v>8.74</v>
      </c>
      <c r="Z5" s="404">
        <v>0.9</v>
      </c>
      <c r="AA5" s="19"/>
      <c r="AB5" s="20"/>
      <c r="AC5" s="366"/>
      <c r="AD5" s="406">
        <v>4400</v>
      </c>
      <c r="AE5" s="20"/>
      <c r="AF5" s="406">
        <v>15</v>
      </c>
      <c r="AG5" s="19"/>
      <c r="AH5" s="11"/>
      <c r="AI5" s="11"/>
      <c r="AJ5" s="11"/>
      <c r="AK5" s="11"/>
      <c r="AL5" s="20"/>
      <c r="AM5" s="405">
        <v>0.11</v>
      </c>
      <c r="AN5" s="11"/>
      <c r="AO5" s="11"/>
      <c r="AP5" s="405">
        <v>0.08</v>
      </c>
      <c r="AQ5" s="407">
        <v>1.4999999999999999E-2</v>
      </c>
      <c r="AR5" s="11"/>
      <c r="AS5" s="20"/>
      <c r="AT5" s="366" t="s">
        <v>114</v>
      </c>
      <c r="AU5" s="407">
        <v>7.0000000000000001E-3</v>
      </c>
      <c r="AV5" s="405">
        <v>0.64</v>
      </c>
      <c r="AW5" s="11"/>
      <c r="AX5" s="11"/>
      <c r="AY5" s="11"/>
      <c r="AZ5" s="11"/>
      <c r="BA5" s="404">
        <v>5.0999999999999996</v>
      </c>
      <c r="BB5" s="19"/>
      <c r="BC5" s="11"/>
      <c r="BD5" s="11"/>
      <c r="BE5" s="366"/>
      <c r="BF5" s="404">
        <v>15.2</v>
      </c>
      <c r="BG5" s="408">
        <v>58</v>
      </c>
      <c r="BH5" s="408">
        <v>51</v>
      </c>
      <c r="BI5" s="16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22" t="s">
        <v>102</v>
      </c>
      <c r="CA5" s="22" t="s">
        <v>108</v>
      </c>
      <c r="CB5" s="11"/>
      <c r="CC5" s="409">
        <v>0.98</v>
      </c>
      <c r="CD5" s="11"/>
      <c r="CE5" s="22" t="s">
        <v>342</v>
      </c>
      <c r="CF5" s="11"/>
      <c r="CG5" s="11"/>
    </row>
    <row r="6" spans="1:85">
      <c r="A6" s="362" t="s">
        <v>1859</v>
      </c>
      <c r="B6" s="363" t="s">
        <v>1860</v>
      </c>
      <c r="C6" s="402" t="s">
        <v>998</v>
      </c>
      <c r="D6" s="403" t="s">
        <v>1029</v>
      </c>
      <c r="E6" s="366" t="s">
        <v>104</v>
      </c>
      <c r="F6" s="19"/>
      <c r="G6" s="404">
        <v>28.5</v>
      </c>
      <c r="H6" s="404">
        <v>22.5</v>
      </c>
      <c r="I6" s="404">
        <v>6.5</v>
      </c>
      <c r="J6" s="404">
        <v>4.0999999999999996</v>
      </c>
      <c r="K6" s="11"/>
      <c r="L6" s="11"/>
      <c r="M6" s="11"/>
      <c r="N6" s="11"/>
      <c r="O6" s="366" t="s">
        <v>1425</v>
      </c>
      <c r="P6" s="16"/>
      <c r="Q6" s="16"/>
      <c r="R6" s="11"/>
      <c r="S6" s="16"/>
      <c r="T6" s="11"/>
      <c r="U6" s="11"/>
      <c r="V6" s="11"/>
      <c r="W6" s="11"/>
      <c r="X6" s="11"/>
      <c r="Y6" s="405">
        <v>7.48</v>
      </c>
      <c r="Z6" s="404">
        <v>1.1000000000000001</v>
      </c>
      <c r="AA6" s="19"/>
      <c r="AB6" s="20"/>
      <c r="AC6" s="366"/>
      <c r="AD6" s="406">
        <v>55000</v>
      </c>
      <c r="AE6" s="20"/>
      <c r="AF6" s="406">
        <v>3200</v>
      </c>
      <c r="AG6" s="19"/>
      <c r="AH6" s="11"/>
      <c r="AI6" s="11"/>
      <c r="AJ6" s="11"/>
      <c r="AK6" s="11"/>
      <c r="AL6" s="20"/>
      <c r="AM6" s="405">
        <v>0.1</v>
      </c>
      <c r="AN6" s="11"/>
      <c r="AO6" s="11"/>
      <c r="AP6" s="405">
        <v>0.24</v>
      </c>
      <c r="AQ6" s="407">
        <v>2.1000000000000001E-2</v>
      </c>
      <c r="AR6" s="11"/>
      <c r="AS6" s="20"/>
      <c r="AT6" s="408" t="s">
        <v>114</v>
      </c>
      <c r="AU6" s="407">
        <v>7.0000000000000001E-3</v>
      </c>
      <c r="AV6" s="405">
        <v>0.69</v>
      </c>
      <c r="AW6" s="11"/>
      <c r="AX6" s="11"/>
      <c r="AY6" s="11"/>
      <c r="AZ6" s="11"/>
      <c r="BA6" s="404">
        <v>3.9</v>
      </c>
      <c r="BB6" s="19"/>
      <c r="BC6" s="11"/>
      <c r="BD6" s="11"/>
      <c r="BE6" s="366"/>
      <c r="BF6" s="404">
        <v>13.4</v>
      </c>
      <c r="BG6" s="408">
        <v>52</v>
      </c>
      <c r="BH6" s="408">
        <v>46</v>
      </c>
      <c r="BI6" s="16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22" t="s">
        <v>102</v>
      </c>
      <c r="CA6" s="22" t="s">
        <v>108</v>
      </c>
      <c r="CB6" s="11"/>
      <c r="CC6" s="409">
        <v>1.1100000000000001</v>
      </c>
      <c r="CD6" s="11"/>
      <c r="CE6" s="22" t="s">
        <v>342</v>
      </c>
      <c r="CF6" s="11"/>
      <c r="CG6" s="11"/>
    </row>
    <row r="7" spans="1:85">
      <c r="A7" s="362" t="s">
        <v>1859</v>
      </c>
      <c r="B7" s="363" t="s">
        <v>1860</v>
      </c>
      <c r="C7" s="402" t="s">
        <v>1865</v>
      </c>
      <c r="D7" s="403" t="s">
        <v>209</v>
      </c>
      <c r="E7" s="366" t="s">
        <v>187</v>
      </c>
      <c r="F7" s="19"/>
      <c r="G7" s="404">
        <v>23.4</v>
      </c>
      <c r="H7" s="404">
        <v>24.3</v>
      </c>
      <c r="I7" s="404">
        <v>5.7</v>
      </c>
      <c r="J7" s="404">
        <v>3.6</v>
      </c>
      <c r="K7" s="11"/>
      <c r="L7" s="11"/>
      <c r="M7" s="11"/>
      <c r="N7" s="11"/>
      <c r="O7" s="366" t="s">
        <v>112</v>
      </c>
      <c r="P7" s="16"/>
      <c r="Q7" s="16"/>
      <c r="R7" s="11"/>
      <c r="S7" s="16"/>
      <c r="T7" s="11"/>
      <c r="U7" s="11"/>
      <c r="V7" s="11"/>
      <c r="W7" s="11"/>
      <c r="X7" s="11"/>
      <c r="Y7" s="405">
        <v>7.57</v>
      </c>
      <c r="Z7" s="404">
        <v>0.9</v>
      </c>
      <c r="AA7" s="19"/>
      <c r="AB7" s="20"/>
      <c r="AC7" s="408">
        <v>7.9</v>
      </c>
      <c r="AD7" s="406">
        <v>77000</v>
      </c>
      <c r="AE7" s="20"/>
      <c r="AF7" s="406">
        <v>1500</v>
      </c>
      <c r="AG7" s="19"/>
      <c r="AH7" s="11"/>
      <c r="AI7" s="11"/>
      <c r="AJ7" s="11"/>
      <c r="AK7" s="11"/>
      <c r="AL7" s="20"/>
      <c r="AM7" s="405">
        <v>0.1</v>
      </c>
      <c r="AN7" s="11"/>
      <c r="AO7" s="11"/>
      <c r="AP7" s="405">
        <v>0.16</v>
      </c>
      <c r="AQ7" s="407">
        <v>5.1999999999999998E-2</v>
      </c>
      <c r="AR7" s="11"/>
      <c r="AS7" s="20"/>
      <c r="AT7" s="405">
        <v>7.0000000000000007E-2</v>
      </c>
      <c r="AU7" s="407">
        <v>5.0000000000000001E-3</v>
      </c>
      <c r="AV7" s="405">
        <v>0.84</v>
      </c>
      <c r="AW7" s="11"/>
      <c r="AX7" s="11"/>
      <c r="AY7" s="11"/>
      <c r="AZ7" s="11"/>
      <c r="BA7" s="404">
        <v>3.7</v>
      </c>
      <c r="BB7" s="19"/>
      <c r="BC7" s="11"/>
      <c r="BD7" s="11"/>
      <c r="BE7" s="366">
        <v>96.2</v>
      </c>
      <c r="BF7" s="404">
        <v>14.2</v>
      </c>
      <c r="BG7" s="408">
        <v>54</v>
      </c>
      <c r="BH7" s="408">
        <v>51</v>
      </c>
      <c r="BI7" s="16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22" t="s">
        <v>102</v>
      </c>
      <c r="CA7" s="22" t="s">
        <v>108</v>
      </c>
      <c r="CB7" s="11"/>
      <c r="CC7" s="409">
        <v>0.97</v>
      </c>
      <c r="CD7" s="11"/>
      <c r="CE7" s="22" t="s">
        <v>342</v>
      </c>
      <c r="CF7" s="11"/>
      <c r="CG7" s="11"/>
    </row>
    <row r="8" spans="1:85">
      <c r="A8" s="362" t="s">
        <v>1859</v>
      </c>
      <c r="B8" s="363" t="s">
        <v>1860</v>
      </c>
      <c r="C8" s="402" t="s">
        <v>1866</v>
      </c>
      <c r="D8" s="403" t="s">
        <v>1122</v>
      </c>
      <c r="E8" s="366" t="s">
        <v>99</v>
      </c>
      <c r="F8" s="19"/>
      <c r="G8" s="404">
        <v>23</v>
      </c>
      <c r="H8" s="404">
        <v>21.8</v>
      </c>
      <c r="I8" s="404">
        <v>3.8</v>
      </c>
      <c r="J8" s="404">
        <v>2.9</v>
      </c>
      <c r="K8" s="11"/>
      <c r="L8" s="11"/>
      <c r="M8" s="11"/>
      <c r="N8" s="11"/>
      <c r="O8" s="366" t="s">
        <v>1425</v>
      </c>
      <c r="P8" s="16"/>
      <c r="Q8" s="16"/>
      <c r="R8" s="11"/>
      <c r="S8" s="16"/>
      <c r="T8" s="11"/>
      <c r="U8" s="11"/>
      <c r="V8" s="11"/>
      <c r="W8" s="11"/>
      <c r="X8" s="11"/>
      <c r="Y8" s="405">
        <v>7.84</v>
      </c>
      <c r="Z8" s="404">
        <v>0.6</v>
      </c>
      <c r="AA8" s="19"/>
      <c r="AB8" s="20"/>
      <c r="AC8" s="366"/>
      <c r="AD8" s="406">
        <v>8600</v>
      </c>
      <c r="AE8" s="20"/>
      <c r="AF8" s="406">
        <v>82</v>
      </c>
      <c r="AG8" s="19"/>
      <c r="AH8" s="11"/>
      <c r="AI8" s="11"/>
      <c r="AJ8" s="11"/>
      <c r="AK8" s="11"/>
      <c r="AL8" s="20"/>
      <c r="AM8" s="405">
        <v>0.11</v>
      </c>
      <c r="AN8" s="11"/>
      <c r="AO8" s="11"/>
      <c r="AP8" s="405">
        <v>0.15</v>
      </c>
      <c r="AQ8" s="407">
        <v>1.4E-2</v>
      </c>
      <c r="AR8" s="11"/>
      <c r="AS8" s="20"/>
      <c r="AT8" s="408" t="s">
        <v>114</v>
      </c>
      <c r="AU8" s="407">
        <v>4.0000000000000001E-3</v>
      </c>
      <c r="AV8" s="405">
        <v>0.84</v>
      </c>
      <c r="AW8" s="11"/>
      <c r="AX8" s="11"/>
      <c r="AY8" s="11"/>
      <c r="AZ8" s="11"/>
      <c r="BA8" s="404">
        <v>4.4000000000000004</v>
      </c>
      <c r="BB8" s="19"/>
      <c r="BC8" s="11"/>
      <c r="BD8" s="11"/>
      <c r="BE8" s="366"/>
      <c r="BF8" s="404">
        <v>15.4</v>
      </c>
      <c r="BG8" s="408">
        <v>59</v>
      </c>
      <c r="BH8" s="408">
        <v>50</v>
      </c>
      <c r="BI8" s="16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22"/>
      <c r="CA8" s="22"/>
      <c r="CB8" s="11"/>
      <c r="CC8" s="409">
        <v>0.72</v>
      </c>
      <c r="CD8" s="11"/>
      <c r="CE8" s="22"/>
      <c r="CF8" s="11"/>
      <c r="CG8" s="11"/>
    </row>
    <row r="9" spans="1:85">
      <c r="A9" s="362" t="s">
        <v>1859</v>
      </c>
      <c r="B9" s="363" t="s">
        <v>1860</v>
      </c>
      <c r="C9" s="402" t="s">
        <v>1005</v>
      </c>
      <c r="D9" s="403" t="s">
        <v>209</v>
      </c>
      <c r="E9" s="366" t="s">
        <v>99</v>
      </c>
      <c r="F9" s="19"/>
      <c r="G9" s="404">
        <v>19.5</v>
      </c>
      <c r="H9" s="404">
        <v>20.100000000000001</v>
      </c>
      <c r="I9" s="404">
        <v>2.2000000000000002</v>
      </c>
      <c r="J9" s="404">
        <v>2.6</v>
      </c>
      <c r="K9" s="11"/>
      <c r="L9" s="11"/>
      <c r="M9" s="11"/>
      <c r="N9" s="11"/>
      <c r="O9" s="366" t="s">
        <v>1425</v>
      </c>
      <c r="P9" s="16"/>
      <c r="Q9" s="16"/>
      <c r="R9" s="11"/>
      <c r="S9" s="16"/>
      <c r="T9" s="11"/>
      <c r="U9" s="11"/>
      <c r="V9" s="11"/>
      <c r="W9" s="11"/>
      <c r="X9" s="11"/>
      <c r="Y9" s="405">
        <v>7.82</v>
      </c>
      <c r="Z9" s="404">
        <v>0.2</v>
      </c>
      <c r="AA9" s="19"/>
      <c r="AB9" s="20"/>
      <c r="AC9" s="366"/>
      <c r="AD9" s="406">
        <v>15000</v>
      </c>
      <c r="AE9" s="20"/>
      <c r="AF9" s="406">
        <v>88</v>
      </c>
      <c r="AG9" s="19"/>
      <c r="AH9" s="11"/>
      <c r="AI9" s="11"/>
      <c r="AJ9" s="11"/>
      <c r="AK9" s="11"/>
      <c r="AL9" s="20"/>
      <c r="AM9" s="405">
        <v>0.1</v>
      </c>
      <c r="AN9" s="11"/>
      <c r="AO9" s="11"/>
      <c r="AP9" s="405">
        <v>0.11</v>
      </c>
      <c r="AQ9" s="407">
        <v>0.01</v>
      </c>
      <c r="AR9" s="11"/>
      <c r="AS9" s="20"/>
      <c r="AT9" s="366" t="s">
        <v>114</v>
      </c>
      <c r="AU9" s="408" t="s">
        <v>113</v>
      </c>
      <c r="AV9" s="404">
        <v>1.1000000000000001</v>
      </c>
      <c r="AW9" s="11"/>
      <c r="AX9" s="11"/>
      <c r="AY9" s="11"/>
      <c r="AZ9" s="11"/>
      <c r="BA9" s="404">
        <v>4.7</v>
      </c>
      <c r="BB9" s="19"/>
      <c r="BC9" s="11"/>
      <c r="BD9" s="11"/>
      <c r="BE9" s="366"/>
      <c r="BF9" s="404">
        <v>16.2</v>
      </c>
      <c r="BG9" s="408">
        <v>63</v>
      </c>
      <c r="BH9" s="408">
        <v>53</v>
      </c>
      <c r="BI9" s="16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22"/>
      <c r="CA9" s="22"/>
      <c r="CB9" s="11"/>
      <c r="CC9" s="409">
        <v>0.76</v>
      </c>
      <c r="CD9" s="11"/>
      <c r="CE9" s="22"/>
      <c r="CF9" s="11"/>
      <c r="CG9" s="11"/>
    </row>
    <row r="10" spans="1:85">
      <c r="A10" s="362" t="s">
        <v>1859</v>
      </c>
      <c r="B10" s="363" t="s">
        <v>1860</v>
      </c>
      <c r="C10" s="402" t="s">
        <v>1867</v>
      </c>
      <c r="D10" s="403" t="s">
        <v>1046</v>
      </c>
      <c r="E10" s="366" t="s">
        <v>187</v>
      </c>
      <c r="F10" s="19"/>
      <c r="G10" s="404">
        <v>17.2</v>
      </c>
      <c r="H10" s="404">
        <v>14.5</v>
      </c>
      <c r="I10" s="411">
        <v>16</v>
      </c>
      <c r="J10" s="404">
        <v>5.4</v>
      </c>
      <c r="K10" s="11"/>
      <c r="L10" s="11"/>
      <c r="M10" s="11"/>
      <c r="N10" s="11"/>
      <c r="O10" s="366" t="s">
        <v>1425</v>
      </c>
      <c r="P10" s="16"/>
      <c r="Q10" s="16"/>
      <c r="R10" s="11"/>
      <c r="S10" s="16"/>
      <c r="T10" s="11"/>
      <c r="U10" s="11"/>
      <c r="V10" s="11"/>
      <c r="W10" s="11"/>
      <c r="X10" s="11"/>
      <c r="Y10" s="405">
        <v>7.76</v>
      </c>
      <c r="Z10" s="404">
        <v>0.4</v>
      </c>
      <c r="AA10" s="19"/>
      <c r="AB10" s="20"/>
      <c r="AC10" s="408">
        <v>9.6999999999999993</v>
      </c>
      <c r="AD10" s="406">
        <v>4900</v>
      </c>
      <c r="AE10" s="20"/>
      <c r="AF10" s="406">
        <v>40</v>
      </c>
      <c r="AG10" s="19"/>
      <c r="AH10" s="11"/>
      <c r="AI10" s="11"/>
      <c r="AJ10" s="11"/>
      <c r="AK10" s="11"/>
      <c r="AL10" s="20"/>
      <c r="AM10" s="405">
        <v>7.0000000000000007E-2</v>
      </c>
      <c r="AN10" s="11"/>
      <c r="AO10" s="11"/>
      <c r="AP10" s="405">
        <v>0.74</v>
      </c>
      <c r="AQ10" s="407">
        <v>2.1999999999999999E-2</v>
      </c>
      <c r="AR10" s="11"/>
      <c r="AS10" s="20"/>
      <c r="AT10" s="366" t="s">
        <v>114</v>
      </c>
      <c r="AU10" s="366" t="s">
        <v>113</v>
      </c>
      <c r="AV10" s="404">
        <v>1.3</v>
      </c>
      <c r="AW10" s="11"/>
      <c r="AX10" s="11"/>
      <c r="AY10" s="11"/>
      <c r="AZ10" s="11"/>
      <c r="BA10" s="404">
        <v>3.5</v>
      </c>
      <c r="BB10" s="19"/>
      <c r="BC10" s="11"/>
      <c r="BD10" s="11"/>
      <c r="BE10" s="366">
        <v>97.8</v>
      </c>
      <c r="BF10" s="404">
        <v>14</v>
      </c>
      <c r="BG10" s="408">
        <v>54</v>
      </c>
      <c r="BH10" s="408">
        <v>44</v>
      </c>
      <c r="BI10" s="16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22"/>
      <c r="CA10" s="22"/>
      <c r="CB10" s="11"/>
      <c r="CC10" s="409">
        <v>0.55000000000000004</v>
      </c>
      <c r="CD10" s="11"/>
      <c r="CE10" s="22"/>
      <c r="CF10" s="11"/>
      <c r="CG10" s="11"/>
    </row>
    <row r="11" spans="1:85">
      <c r="A11" s="362" t="s">
        <v>1859</v>
      </c>
      <c r="B11" s="363" t="s">
        <v>1860</v>
      </c>
      <c r="C11" s="402" t="s">
        <v>1011</v>
      </c>
      <c r="D11" s="403" t="s">
        <v>209</v>
      </c>
      <c r="E11" s="366" t="s">
        <v>104</v>
      </c>
      <c r="F11" s="19"/>
      <c r="G11" s="404">
        <v>10.5</v>
      </c>
      <c r="H11" s="404">
        <v>10.3</v>
      </c>
      <c r="I11" s="404">
        <v>1.4</v>
      </c>
      <c r="J11" s="404">
        <v>2.1</v>
      </c>
      <c r="K11" s="11"/>
      <c r="L11" s="11"/>
      <c r="M11" s="11"/>
      <c r="N11" s="11"/>
      <c r="O11" s="366" t="s">
        <v>1425</v>
      </c>
      <c r="P11" s="16"/>
      <c r="Q11" s="16"/>
      <c r="R11" s="11"/>
      <c r="S11" s="16"/>
      <c r="T11" s="11"/>
      <c r="U11" s="11"/>
      <c r="V11" s="11"/>
      <c r="W11" s="11"/>
      <c r="X11" s="11"/>
      <c r="Y11" s="405">
        <v>8.0299999999999994</v>
      </c>
      <c r="Z11" s="404">
        <v>0.6</v>
      </c>
      <c r="AA11" s="19"/>
      <c r="AB11" s="20"/>
      <c r="AC11" s="366"/>
      <c r="AD11" s="406">
        <v>2500</v>
      </c>
      <c r="AE11" s="20"/>
      <c r="AF11" s="406">
        <v>160</v>
      </c>
      <c r="AG11" s="19"/>
      <c r="AH11" s="11"/>
      <c r="AI11" s="11"/>
      <c r="AJ11" s="11"/>
      <c r="AK11" s="11"/>
      <c r="AL11" s="20"/>
      <c r="AM11" s="405">
        <v>0.1</v>
      </c>
      <c r="AN11" s="11"/>
      <c r="AO11" s="11"/>
      <c r="AP11" s="405">
        <v>0.05</v>
      </c>
      <c r="AQ11" s="407">
        <v>4.0000000000000001E-3</v>
      </c>
      <c r="AR11" s="11"/>
      <c r="AS11" s="20"/>
      <c r="AT11" s="366" t="s">
        <v>114</v>
      </c>
      <c r="AU11" s="407">
        <v>7.0000000000000001E-3</v>
      </c>
      <c r="AV11" s="404">
        <v>1.3</v>
      </c>
      <c r="AW11" s="11"/>
      <c r="AX11" s="11"/>
      <c r="AY11" s="11"/>
      <c r="AZ11" s="11"/>
      <c r="BA11" s="404">
        <v>4.7</v>
      </c>
      <c r="BB11" s="19"/>
      <c r="BC11" s="11"/>
      <c r="BD11" s="11"/>
      <c r="BE11" s="366"/>
      <c r="BF11" s="404">
        <v>15.7</v>
      </c>
      <c r="BG11" s="408">
        <v>59</v>
      </c>
      <c r="BH11" s="408">
        <v>50</v>
      </c>
      <c r="BI11" s="16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22"/>
      <c r="CA11" s="22"/>
      <c r="CB11" s="11"/>
      <c r="CC11" s="409">
        <v>0.56000000000000005</v>
      </c>
      <c r="CD11" s="11"/>
      <c r="CE11" s="22"/>
      <c r="CF11" s="11"/>
      <c r="CG11" s="11"/>
    </row>
    <row r="12" spans="1:85">
      <c r="A12" s="362" t="s">
        <v>1859</v>
      </c>
      <c r="B12" s="363" t="s">
        <v>1860</v>
      </c>
      <c r="C12" s="402" t="s">
        <v>136</v>
      </c>
      <c r="D12" s="403" t="s">
        <v>1122</v>
      </c>
      <c r="E12" s="366" t="s">
        <v>104</v>
      </c>
      <c r="F12" s="19"/>
      <c r="G12" s="404">
        <v>9.5</v>
      </c>
      <c r="H12" s="404">
        <v>8.1</v>
      </c>
      <c r="I12" s="404">
        <v>2.2999999999999998</v>
      </c>
      <c r="J12" s="404">
        <v>2.7</v>
      </c>
      <c r="K12" s="11"/>
      <c r="L12" s="11"/>
      <c r="M12" s="11"/>
      <c r="N12" s="11"/>
      <c r="O12" s="366" t="s">
        <v>1425</v>
      </c>
      <c r="P12" s="16"/>
      <c r="Q12" s="16"/>
      <c r="R12" s="11"/>
      <c r="S12" s="16"/>
      <c r="T12" s="11"/>
      <c r="U12" s="11"/>
      <c r="V12" s="11"/>
      <c r="W12" s="11"/>
      <c r="X12" s="11"/>
      <c r="Y12" s="405">
        <v>7.81</v>
      </c>
      <c r="Z12" s="404">
        <v>0.9</v>
      </c>
      <c r="AA12" s="19"/>
      <c r="AB12" s="20"/>
      <c r="AC12" s="366"/>
      <c r="AD12" s="406">
        <v>630</v>
      </c>
      <c r="AE12" s="20"/>
      <c r="AF12" s="406">
        <v>18</v>
      </c>
      <c r="AG12" s="19"/>
      <c r="AH12" s="11"/>
      <c r="AI12" s="11"/>
      <c r="AJ12" s="11"/>
      <c r="AK12" s="11"/>
      <c r="AL12" s="20"/>
      <c r="AM12" s="405">
        <v>0.1</v>
      </c>
      <c r="AN12" s="11"/>
      <c r="AO12" s="11"/>
      <c r="AP12" s="405">
        <v>7.0000000000000007E-2</v>
      </c>
      <c r="AQ12" s="407">
        <v>6.0000000000000001E-3</v>
      </c>
      <c r="AR12" s="11"/>
      <c r="AS12" s="20"/>
      <c r="AT12" s="366" t="s">
        <v>114</v>
      </c>
      <c r="AU12" s="408" t="s">
        <v>113</v>
      </c>
      <c r="AV12" s="404">
        <v>1.3</v>
      </c>
      <c r="AW12" s="11"/>
      <c r="AX12" s="11"/>
      <c r="AY12" s="11"/>
      <c r="AZ12" s="11"/>
      <c r="BA12" s="404">
        <v>5</v>
      </c>
      <c r="BB12" s="19"/>
      <c r="BC12" s="11"/>
      <c r="BD12" s="11"/>
      <c r="BE12" s="366"/>
      <c r="BF12" s="404">
        <v>15.9</v>
      </c>
      <c r="BG12" s="408">
        <v>61</v>
      </c>
      <c r="BH12" s="408">
        <v>52</v>
      </c>
      <c r="BI12" s="16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22"/>
      <c r="CA12" s="22"/>
      <c r="CB12" s="11"/>
      <c r="CC12" s="409">
        <v>0.56999999999999995</v>
      </c>
      <c r="CD12" s="11"/>
      <c r="CE12" s="22"/>
      <c r="CF12" s="11"/>
      <c r="CG12" s="11"/>
    </row>
    <row r="13" spans="1:85">
      <c r="A13" s="362" t="s">
        <v>1859</v>
      </c>
      <c r="B13" s="363" t="s">
        <v>1860</v>
      </c>
      <c r="C13" s="402" t="s">
        <v>1014</v>
      </c>
      <c r="D13" s="410" t="s">
        <v>213</v>
      </c>
      <c r="E13" s="366" t="s">
        <v>104</v>
      </c>
      <c r="F13" s="19"/>
      <c r="G13" s="404">
        <v>7.6</v>
      </c>
      <c r="H13" s="404">
        <v>8</v>
      </c>
      <c r="I13" s="404">
        <v>3.2</v>
      </c>
      <c r="J13" s="404">
        <v>2.9</v>
      </c>
      <c r="K13" s="11"/>
      <c r="L13" s="11"/>
      <c r="M13" s="11"/>
      <c r="N13" s="11"/>
      <c r="O13" s="366" t="s">
        <v>1425</v>
      </c>
      <c r="P13" s="16"/>
      <c r="Q13" s="16"/>
      <c r="R13" s="11"/>
      <c r="S13" s="16"/>
      <c r="T13" s="11"/>
      <c r="U13" s="11"/>
      <c r="V13" s="11"/>
      <c r="W13" s="11"/>
      <c r="X13" s="11"/>
      <c r="Y13" s="405">
        <v>7.7</v>
      </c>
      <c r="Z13" s="404">
        <v>1.7</v>
      </c>
      <c r="AA13" s="19"/>
      <c r="AB13" s="20"/>
      <c r="AC13" s="408">
        <v>12.3</v>
      </c>
      <c r="AD13" s="406">
        <v>490</v>
      </c>
      <c r="AE13" s="20"/>
      <c r="AF13" s="406">
        <v>7.3</v>
      </c>
      <c r="AG13" s="19"/>
      <c r="AH13" s="11"/>
      <c r="AI13" s="11"/>
      <c r="AJ13" s="11"/>
      <c r="AK13" s="11"/>
      <c r="AL13" s="20"/>
      <c r="AM13" s="405">
        <v>0.11</v>
      </c>
      <c r="AN13" s="11"/>
      <c r="AO13" s="11"/>
      <c r="AP13" s="405">
        <v>0.08</v>
      </c>
      <c r="AQ13" s="407">
        <v>0.01</v>
      </c>
      <c r="AR13" s="11"/>
      <c r="AS13" s="20"/>
      <c r="AT13" s="366" t="s">
        <v>114</v>
      </c>
      <c r="AU13" s="407">
        <v>5.0000000000000001E-3</v>
      </c>
      <c r="AV13" s="404">
        <v>1.1000000000000001</v>
      </c>
      <c r="AW13" s="11"/>
      <c r="AX13" s="11"/>
      <c r="AY13" s="11"/>
      <c r="AZ13" s="11"/>
      <c r="BA13" s="404">
        <v>5.2</v>
      </c>
      <c r="BB13" s="19"/>
      <c r="BC13" s="11"/>
      <c r="BD13" s="11"/>
      <c r="BE13" s="366">
        <v>107</v>
      </c>
      <c r="BF13" s="404">
        <v>15.9</v>
      </c>
      <c r="BG13" s="408">
        <v>62</v>
      </c>
      <c r="BH13" s="408">
        <v>52</v>
      </c>
      <c r="BI13" s="16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22"/>
      <c r="CA13" s="22"/>
      <c r="CB13" s="11"/>
      <c r="CC13" s="409">
        <v>0.93</v>
      </c>
      <c r="CD13" s="11"/>
      <c r="CE13" s="22"/>
      <c r="CF13" s="11"/>
      <c r="CG13" s="11"/>
    </row>
    <row r="14" spans="1:85">
      <c r="A14" s="362" t="s">
        <v>1859</v>
      </c>
      <c r="B14" s="363" t="s">
        <v>1860</v>
      </c>
      <c r="C14" s="402" t="s">
        <v>1868</v>
      </c>
      <c r="D14" s="403" t="s">
        <v>1041</v>
      </c>
      <c r="E14" s="366" t="s">
        <v>104</v>
      </c>
      <c r="F14" s="19"/>
      <c r="G14" s="404">
        <v>12.4</v>
      </c>
      <c r="H14" s="404">
        <v>9.5</v>
      </c>
      <c r="I14" s="404">
        <v>9.1999999999999993</v>
      </c>
      <c r="J14" s="404">
        <v>6.9</v>
      </c>
      <c r="K14" s="11"/>
      <c r="L14" s="11"/>
      <c r="M14" s="11"/>
      <c r="N14" s="11"/>
      <c r="O14" s="366" t="s">
        <v>100</v>
      </c>
      <c r="P14" s="16"/>
      <c r="Q14" s="16"/>
      <c r="R14" s="11"/>
      <c r="S14" s="16"/>
      <c r="T14" s="11"/>
      <c r="U14" s="11"/>
      <c r="V14" s="11"/>
      <c r="W14" s="11"/>
      <c r="X14" s="11"/>
      <c r="Y14" s="405">
        <v>7.58</v>
      </c>
      <c r="Z14" s="404">
        <v>1</v>
      </c>
      <c r="AA14" s="19"/>
      <c r="AB14" s="20"/>
      <c r="AC14" s="366"/>
      <c r="AD14" s="406">
        <v>980</v>
      </c>
      <c r="AE14" s="20"/>
      <c r="AF14" s="406">
        <v>25</v>
      </c>
      <c r="AG14" s="19"/>
      <c r="AH14" s="11"/>
      <c r="AI14" s="11"/>
      <c r="AJ14" s="11"/>
      <c r="AK14" s="11"/>
      <c r="AL14" s="20"/>
      <c r="AM14" s="405">
        <v>0.08</v>
      </c>
      <c r="AN14" s="11"/>
      <c r="AO14" s="11"/>
      <c r="AP14" s="405">
        <v>0.51</v>
      </c>
      <c r="AQ14" s="407">
        <v>2.1000000000000001E-2</v>
      </c>
      <c r="AR14" s="11"/>
      <c r="AS14" s="20"/>
      <c r="AT14" s="408" t="s">
        <v>114</v>
      </c>
      <c r="AU14" s="407">
        <v>8.9999999999999993E-3</v>
      </c>
      <c r="AV14" s="404">
        <v>1</v>
      </c>
      <c r="AW14" s="11"/>
      <c r="AX14" s="11"/>
      <c r="AY14" s="11"/>
      <c r="AZ14" s="11"/>
      <c r="BA14" s="404">
        <v>5.2</v>
      </c>
      <c r="BB14" s="19"/>
      <c r="BC14" s="11"/>
      <c r="BD14" s="11"/>
      <c r="BE14" s="366"/>
      <c r="BF14" s="404">
        <v>14.9</v>
      </c>
      <c r="BG14" s="408">
        <v>58</v>
      </c>
      <c r="BH14" s="408">
        <v>49</v>
      </c>
      <c r="BI14" s="16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22"/>
      <c r="CA14" s="22"/>
      <c r="CB14" s="11"/>
      <c r="CC14" s="409">
        <v>0.85</v>
      </c>
      <c r="CD14" s="11"/>
      <c r="CE14" s="22"/>
      <c r="CF14" s="11"/>
      <c r="CG14" s="11"/>
    </row>
    <row r="15" spans="1:85">
      <c r="A15" s="362" t="s">
        <v>1859</v>
      </c>
      <c r="B15" s="363" t="s">
        <v>1869</v>
      </c>
      <c r="C15" s="402" t="s">
        <v>1861</v>
      </c>
      <c r="D15" s="403" t="s">
        <v>1202</v>
      </c>
      <c r="E15" s="366" t="s">
        <v>104</v>
      </c>
      <c r="F15" s="19"/>
      <c r="G15" s="404">
        <v>11.2</v>
      </c>
      <c r="H15" s="404">
        <v>11.6</v>
      </c>
      <c r="I15" s="404">
        <v>0.9</v>
      </c>
      <c r="J15" s="404">
        <v>1.2</v>
      </c>
      <c r="K15" s="11"/>
      <c r="L15" s="11"/>
      <c r="M15" s="11"/>
      <c r="N15" s="11"/>
      <c r="O15" s="412" t="s">
        <v>1425</v>
      </c>
      <c r="P15" s="16"/>
      <c r="Q15" s="16"/>
      <c r="R15" s="11"/>
      <c r="S15" s="16"/>
      <c r="T15" s="11"/>
      <c r="U15" s="11"/>
      <c r="V15" s="11"/>
      <c r="W15" s="11"/>
      <c r="X15" s="11"/>
      <c r="Y15" s="405">
        <v>7.74</v>
      </c>
      <c r="Z15" s="408"/>
      <c r="AA15" s="19"/>
      <c r="AB15" s="20"/>
      <c r="AC15" s="366"/>
      <c r="AD15" s="406">
        <v>1700</v>
      </c>
      <c r="AE15" s="20"/>
      <c r="AF15" s="406">
        <v>100</v>
      </c>
      <c r="AG15" s="19"/>
      <c r="AH15" s="11"/>
      <c r="AI15" s="11"/>
      <c r="AJ15" s="11"/>
      <c r="AK15" s="11"/>
      <c r="AL15" s="20"/>
      <c r="AM15" s="408"/>
      <c r="AN15" s="11"/>
      <c r="AO15" s="11"/>
      <c r="AP15" s="408"/>
      <c r="AQ15" s="408"/>
      <c r="AR15" s="11"/>
      <c r="AS15" s="20"/>
      <c r="AT15" s="405">
        <v>0.03</v>
      </c>
      <c r="AU15" s="408"/>
      <c r="AV15" s="408"/>
      <c r="AW15" s="11"/>
      <c r="AX15" s="11"/>
      <c r="AY15" s="11"/>
      <c r="AZ15" s="11"/>
      <c r="BA15" s="404"/>
      <c r="BB15" s="19"/>
      <c r="BC15" s="11"/>
      <c r="BD15" s="11"/>
      <c r="BE15" s="366"/>
      <c r="BF15" s="404">
        <v>13.3</v>
      </c>
      <c r="BG15" s="408"/>
      <c r="BH15" s="408">
        <v>46</v>
      </c>
      <c r="BI15" s="16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22" t="s">
        <v>102</v>
      </c>
      <c r="CA15" s="22" t="s">
        <v>108</v>
      </c>
      <c r="CB15" s="11"/>
      <c r="CC15" s="409">
        <v>0.48</v>
      </c>
      <c r="CD15" s="11"/>
      <c r="CE15" s="22" t="s">
        <v>342</v>
      </c>
      <c r="CF15" s="11"/>
      <c r="CG15" s="11"/>
    </row>
    <row r="16" spans="1:85">
      <c r="A16" s="362" t="s">
        <v>1859</v>
      </c>
      <c r="B16" s="363" t="s">
        <v>1869</v>
      </c>
      <c r="C16" s="402" t="s">
        <v>1864</v>
      </c>
      <c r="D16" s="410" t="s">
        <v>215</v>
      </c>
      <c r="E16" s="366" t="s">
        <v>187</v>
      </c>
      <c r="F16" s="19"/>
      <c r="G16" s="404">
        <v>16.100000000000001</v>
      </c>
      <c r="H16" s="404">
        <v>15.3</v>
      </c>
      <c r="I16" s="404">
        <v>1.5</v>
      </c>
      <c r="J16" s="404">
        <v>1.9</v>
      </c>
      <c r="K16" s="11"/>
      <c r="L16" s="11"/>
      <c r="M16" s="11"/>
      <c r="N16" s="11"/>
      <c r="O16" s="412" t="s">
        <v>1425</v>
      </c>
      <c r="P16" s="16"/>
      <c r="Q16" s="16"/>
      <c r="R16" s="11"/>
      <c r="S16" s="16"/>
      <c r="T16" s="11"/>
      <c r="U16" s="11"/>
      <c r="V16" s="11"/>
      <c r="W16" s="11"/>
      <c r="X16" s="11"/>
      <c r="Y16" s="405">
        <v>7.76</v>
      </c>
      <c r="Z16" s="404">
        <v>0.8</v>
      </c>
      <c r="AA16" s="19"/>
      <c r="AB16" s="20"/>
      <c r="AC16" s="408">
        <v>9.5</v>
      </c>
      <c r="AD16" s="406">
        <v>7000</v>
      </c>
      <c r="AE16" s="20"/>
      <c r="AF16" s="406">
        <v>370</v>
      </c>
      <c r="AG16" s="19"/>
      <c r="AH16" s="11"/>
      <c r="AI16" s="11"/>
      <c r="AJ16" s="11"/>
      <c r="AK16" s="11"/>
      <c r="AL16" s="20"/>
      <c r="AM16" s="408" t="s">
        <v>632</v>
      </c>
      <c r="AN16" s="11"/>
      <c r="AO16" s="11"/>
      <c r="AP16" s="405">
        <v>7.0000000000000007E-2</v>
      </c>
      <c r="AQ16" s="407">
        <v>4.0000000000000001E-3</v>
      </c>
      <c r="AR16" s="11"/>
      <c r="AS16" s="20"/>
      <c r="AT16" s="408" t="s">
        <v>114</v>
      </c>
      <c r="AU16" s="408" t="s">
        <v>113</v>
      </c>
      <c r="AV16" s="405">
        <v>0.59</v>
      </c>
      <c r="AW16" s="11"/>
      <c r="AX16" s="11"/>
      <c r="AY16" s="11"/>
      <c r="AZ16" s="11"/>
      <c r="BA16" s="404" t="s">
        <v>563</v>
      </c>
      <c r="BB16" s="19"/>
      <c r="BC16" s="11"/>
      <c r="BD16" s="11"/>
      <c r="BE16" s="366">
        <v>97.5</v>
      </c>
      <c r="BF16" s="404">
        <v>10.8</v>
      </c>
      <c r="BG16" s="408">
        <v>45</v>
      </c>
      <c r="BH16" s="408">
        <v>39</v>
      </c>
      <c r="BI16" s="16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22" t="s">
        <v>102</v>
      </c>
      <c r="CA16" s="22" t="s">
        <v>108</v>
      </c>
      <c r="CB16" s="11"/>
      <c r="CC16" s="409">
        <v>0.75</v>
      </c>
      <c r="CD16" s="11"/>
      <c r="CE16" s="22" t="s">
        <v>342</v>
      </c>
      <c r="CF16" s="11"/>
      <c r="CG16" s="11"/>
    </row>
    <row r="17" spans="1:85">
      <c r="A17" s="362" t="s">
        <v>1859</v>
      </c>
      <c r="B17" s="363" t="s">
        <v>1869</v>
      </c>
      <c r="C17" s="402" t="s">
        <v>993</v>
      </c>
      <c r="D17" s="403" t="s">
        <v>1041</v>
      </c>
      <c r="E17" s="366" t="s">
        <v>99</v>
      </c>
      <c r="F17" s="19"/>
      <c r="G17" s="404">
        <v>21.6</v>
      </c>
      <c r="H17" s="404">
        <v>18.100000000000001</v>
      </c>
      <c r="I17" s="404">
        <v>1.7</v>
      </c>
      <c r="J17" s="404">
        <v>1.7</v>
      </c>
      <c r="K17" s="11"/>
      <c r="L17" s="11"/>
      <c r="M17" s="11"/>
      <c r="N17" s="11"/>
      <c r="O17" s="412" t="s">
        <v>1425</v>
      </c>
      <c r="P17" s="16"/>
      <c r="Q17" s="16"/>
      <c r="R17" s="11"/>
      <c r="S17" s="16"/>
      <c r="T17" s="11"/>
      <c r="U17" s="11"/>
      <c r="V17" s="11"/>
      <c r="W17" s="11"/>
      <c r="X17" s="11"/>
      <c r="Y17" s="405">
        <v>7.96</v>
      </c>
      <c r="Z17" s="408"/>
      <c r="AA17" s="19"/>
      <c r="AB17" s="20"/>
      <c r="AC17" s="366"/>
      <c r="AD17" s="406">
        <v>4800</v>
      </c>
      <c r="AE17" s="20"/>
      <c r="AF17" s="406">
        <v>26</v>
      </c>
      <c r="AG17" s="19"/>
      <c r="AH17" s="11"/>
      <c r="AI17" s="11"/>
      <c r="AJ17" s="11"/>
      <c r="AK17" s="11"/>
      <c r="AL17" s="20"/>
      <c r="AM17" s="408"/>
      <c r="AN17" s="11"/>
      <c r="AO17" s="11"/>
      <c r="AP17" s="408"/>
      <c r="AQ17" s="408"/>
      <c r="AR17" s="11"/>
      <c r="AS17" s="20"/>
      <c r="AT17" s="366" t="s">
        <v>114</v>
      </c>
      <c r="AU17" s="408"/>
      <c r="AV17" s="408"/>
      <c r="AW17" s="11"/>
      <c r="AX17" s="11"/>
      <c r="AY17" s="11"/>
      <c r="AZ17" s="11"/>
      <c r="BA17" s="404"/>
      <c r="BB17" s="19"/>
      <c r="BC17" s="11"/>
      <c r="BD17" s="11"/>
      <c r="BE17" s="366"/>
      <c r="BF17" s="404">
        <v>10.5</v>
      </c>
      <c r="BG17" s="408"/>
      <c r="BH17" s="408">
        <v>41</v>
      </c>
      <c r="BI17" s="16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22" t="s">
        <v>102</v>
      </c>
      <c r="CA17" s="22" t="s">
        <v>108</v>
      </c>
      <c r="CB17" s="11"/>
      <c r="CC17" s="409">
        <v>0.68</v>
      </c>
      <c r="CD17" s="11"/>
      <c r="CE17" s="22" t="s">
        <v>342</v>
      </c>
      <c r="CF17" s="11"/>
      <c r="CG17" s="11"/>
    </row>
    <row r="18" spans="1:85">
      <c r="A18" s="362" t="s">
        <v>1859</v>
      </c>
      <c r="B18" s="363" t="s">
        <v>1869</v>
      </c>
      <c r="C18" s="402" t="s">
        <v>998</v>
      </c>
      <c r="D18" s="410" t="s">
        <v>1035</v>
      </c>
      <c r="E18" s="366" t="s">
        <v>104</v>
      </c>
      <c r="F18" s="19"/>
      <c r="G18" s="404">
        <v>29.7</v>
      </c>
      <c r="H18" s="404">
        <v>21.8</v>
      </c>
      <c r="I18" s="404">
        <v>2</v>
      </c>
      <c r="J18" s="404">
        <v>2.6</v>
      </c>
      <c r="K18" s="11"/>
      <c r="L18" s="11"/>
      <c r="M18" s="11"/>
      <c r="N18" s="11"/>
      <c r="O18" s="412" t="s">
        <v>1425</v>
      </c>
      <c r="P18" s="16"/>
      <c r="Q18" s="16"/>
      <c r="R18" s="11"/>
      <c r="S18" s="16"/>
      <c r="T18" s="11"/>
      <c r="U18" s="11"/>
      <c r="V18" s="11"/>
      <c r="W18" s="11"/>
      <c r="X18" s="11"/>
      <c r="Y18" s="405">
        <v>7.7</v>
      </c>
      <c r="Z18" s="366"/>
      <c r="AA18" s="19"/>
      <c r="AB18" s="20"/>
      <c r="AC18" s="366"/>
      <c r="AD18" s="406">
        <v>17000</v>
      </c>
      <c r="AE18" s="20"/>
      <c r="AF18" s="406">
        <v>410</v>
      </c>
      <c r="AG18" s="19"/>
      <c r="AH18" s="11"/>
      <c r="AI18" s="11"/>
      <c r="AJ18" s="11"/>
      <c r="AK18" s="11"/>
      <c r="AL18" s="20"/>
      <c r="AM18" s="408"/>
      <c r="AN18" s="11"/>
      <c r="AO18" s="11"/>
      <c r="AP18" s="408"/>
      <c r="AQ18" s="408"/>
      <c r="AR18" s="11"/>
      <c r="AS18" s="20"/>
      <c r="AT18" s="366" t="s">
        <v>114</v>
      </c>
      <c r="AU18" s="366"/>
      <c r="AV18" s="408"/>
      <c r="AW18" s="11"/>
      <c r="AX18" s="11"/>
      <c r="AY18" s="11"/>
      <c r="AZ18" s="11"/>
      <c r="BA18" s="404"/>
      <c r="BB18" s="19"/>
      <c r="BC18" s="11"/>
      <c r="BD18" s="11"/>
      <c r="BE18" s="366"/>
      <c r="BF18" s="404">
        <v>11.1</v>
      </c>
      <c r="BG18" s="408"/>
      <c r="BH18" s="408">
        <v>41</v>
      </c>
      <c r="BI18" s="16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22" t="s">
        <v>102</v>
      </c>
      <c r="CA18" s="22" t="s">
        <v>108</v>
      </c>
      <c r="CB18" s="11"/>
      <c r="CC18" s="409">
        <v>0.81</v>
      </c>
      <c r="CD18" s="11"/>
      <c r="CE18" s="22" t="s">
        <v>342</v>
      </c>
      <c r="CF18" s="11"/>
      <c r="CG18" s="11"/>
    </row>
    <row r="19" spans="1:85">
      <c r="A19" s="362" t="s">
        <v>1859</v>
      </c>
      <c r="B19" s="363" t="s">
        <v>1869</v>
      </c>
      <c r="C19" s="402" t="s">
        <v>1865</v>
      </c>
      <c r="D19" s="403" t="s">
        <v>1131</v>
      </c>
      <c r="E19" s="366" t="s">
        <v>187</v>
      </c>
      <c r="F19" s="19"/>
      <c r="G19" s="404">
        <v>23.5</v>
      </c>
      <c r="H19" s="404">
        <v>19.2</v>
      </c>
      <c r="I19" s="404">
        <v>3.8</v>
      </c>
      <c r="J19" s="404">
        <v>2.7</v>
      </c>
      <c r="K19" s="11"/>
      <c r="L19" s="11"/>
      <c r="M19" s="11"/>
      <c r="N19" s="11"/>
      <c r="O19" s="412" t="s">
        <v>100</v>
      </c>
      <c r="P19" s="16"/>
      <c r="Q19" s="16"/>
      <c r="R19" s="11"/>
      <c r="S19" s="16"/>
      <c r="T19" s="11"/>
      <c r="U19" s="11"/>
      <c r="V19" s="11"/>
      <c r="W19" s="11"/>
      <c r="X19" s="11"/>
      <c r="Y19" s="405">
        <v>7.83</v>
      </c>
      <c r="Z19" s="404">
        <v>0.9</v>
      </c>
      <c r="AA19" s="19"/>
      <c r="AB19" s="20"/>
      <c r="AC19" s="408">
        <v>8.6999999999999993</v>
      </c>
      <c r="AD19" s="406">
        <v>37000</v>
      </c>
      <c r="AE19" s="20"/>
      <c r="AF19" s="406">
        <v>630</v>
      </c>
      <c r="AG19" s="19"/>
      <c r="AH19" s="11"/>
      <c r="AI19" s="11"/>
      <c r="AJ19" s="11"/>
      <c r="AK19" s="11"/>
      <c r="AL19" s="20"/>
      <c r="AM19" s="408" t="s">
        <v>632</v>
      </c>
      <c r="AN19" s="11"/>
      <c r="AO19" s="11"/>
      <c r="AP19" s="405">
        <v>0.17</v>
      </c>
      <c r="AQ19" s="407">
        <v>0.01</v>
      </c>
      <c r="AR19" s="11"/>
      <c r="AS19" s="20"/>
      <c r="AT19" s="366" t="s">
        <v>114</v>
      </c>
      <c r="AU19" s="408" t="s">
        <v>113</v>
      </c>
      <c r="AV19" s="405">
        <v>0.68</v>
      </c>
      <c r="AW19" s="11"/>
      <c r="AX19" s="11"/>
      <c r="AY19" s="11"/>
      <c r="AZ19" s="11"/>
      <c r="BA19" s="404">
        <v>2.1</v>
      </c>
      <c r="BB19" s="19"/>
      <c r="BC19" s="11"/>
      <c r="BD19" s="11"/>
      <c r="BE19" s="366">
        <v>96.8</v>
      </c>
      <c r="BF19" s="404">
        <v>12.5</v>
      </c>
      <c r="BG19" s="408">
        <v>52</v>
      </c>
      <c r="BH19" s="408">
        <v>47</v>
      </c>
      <c r="BI19" s="16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22" t="s">
        <v>102</v>
      </c>
      <c r="CA19" s="22" t="s">
        <v>108</v>
      </c>
      <c r="CB19" s="11"/>
      <c r="CC19" s="409">
        <v>0.83</v>
      </c>
      <c r="CD19" s="11"/>
      <c r="CE19" s="22" t="s">
        <v>342</v>
      </c>
      <c r="CF19" s="11"/>
      <c r="CG19" s="11"/>
    </row>
    <row r="20" spans="1:85">
      <c r="A20" s="362" t="s">
        <v>1859</v>
      </c>
      <c r="B20" s="363" t="s">
        <v>1869</v>
      </c>
      <c r="C20" s="402" t="s">
        <v>1866</v>
      </c>
      <c r="D20" s="410" t="s">
        <v>209</v>
      </c>
      <c r="E20" s="366" t="s">
        <v>99</v>
      </c>
      <c r="F20" s="19"/>
      <c r="G20" s="404">
        <v>22.9</v>
      </c>
      <c r="H20" s="404">
        <v>20.2</v>
      </c>
      <c r="I20" s="404">
        <v>1.5</v>
      </c>
      <c r="J20" s="404">
        <v>1.8</v>
      </c>
      <c r="K20" s="11"/>
      <c r="L20" s="11"/>
      <c r="M20" s="11"/>
      <c r="N20" s="11"/>
      <c r="O20" s="412" t="s">
        <v>1425</v>
      </c>
      <c r="P20" s="16"/>
      <c r="Q20" s="16"/>
      <c r="R20" s="11"/>
      <c r="S20" s="16"/>
      <c r="T20" s="11"/>
      <c r="U20" s="11"/>
      <c r="V20" s="11"/>
      <c r="W20" s="11"/>
      <c r="X20" s="11"/>
      <c r="Y20" s="405">
        <v>7.84</v>
      </c>
      <c r="Z20" s="408"/>
      <c r="AA20" s="19"/>
      <c r="AB20" s="20"/>
      <c r="AC20" s="366"/>
      <c r="AD20" s="406">
        <v>15000</v>
      </c>
      <c r="AE20" s="20"/>
      <c r="AF20" s="406">
        <v>610</v>
      </c>
      <c r="AG20" s="19"/>
      <c r="AH20" s="11"/>
      <c r="AI20" s="11"/>
      <c r="AJ20" s="11"/>
      <c r="AK20" s="11"/>
      <c r="AL20" s="20"/>
      <c r="AM20" s="408"/>
      <c r="AN20" s="11"/>
      <c r="AO20" s="11"/>
      <c r="AP20" s="408"/>
      <c r="AQ20" s="408"/>
      <c r="AR20" s="11"/>
      <c r="AS20" s="20"/>
      <c r="AT20" s="366" t="s">
        <v>114</v>
      </c>
      <c r="AU20" s="408"/>
      <c r="AV20" s="408"/>
      <c r="AW20" s="11"/>
      <c r="AX20" s="11"/>
      <c r="AY20" s="11"/>
      <c r="AZ20" s="11"/>
      <c r="BA20" s="404"/>
      <c r="BB20" s="19"/>
      <c r="BC20" s="11"/>
      <c r="BD20" s="11"/>
      <c r="BE20" s="366"/>
      <c r="BF20" s="404">
        <v>12.4</v>
      </c>
      <c r="BG20" s="408"/>
      <c r="BH20" s="408">
        <v>47</v>
      </c>
      <c r="BI20" s="16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22"/>
      <c r="CA20" s="22"/>
      <c r="CB20" s="11"/>
      <c r="CC20" s="409">
        <v>0.66</v>
      </c>
      <c r="CD20" s="11"/>
      <c r="CE20" s="22"/>
      <c r="CF20" s="11"/>
      <c r="CG20" s="11"/>
    </row>
    <row r="21" spans="1:85">
      <c r="A21" s="362" t="s">
        <v>1859</v>
      </c>
      <c r="B21" s="363" t="s">
        <v>1869</v>
      </c>
      <c r="C21" s="402" t="s">
        <v>1005</v>
      </c>
      <c r="D21" s="410" t="s">
        <v>1046</v>
      </c>
      <c r="E21" s="366" t="s">
        <v>99</v>
      </c>
      <c r="F21" s="19"/>
      <c r="G21" s="404">
        <v>19.5</v>
      </c>
      <c r="H21" s="404">
        <v>18.8</v>
      </c>
      <c r="I21" s="404">
        <v>0.9</v>
      </c>
      <c r="J21" s="404">
        <v>1.3</v>
      </c>
      <c r="K21" s="11"/>
      <c r="L21" s="11"/>
      <c r="M21" s="11"/>
      <c r="N21" s="11"/>
      <c r="O21" s="412" t="s">
        <v>1425</v>
      </c>
      <c r="P21" s="16"/>
      <c r="Q21" s="16"/>
      <c r="R21" s="11"/>
      <c r="S21" s="16"/>
      <c r="T21" s="11"/>
      <c r="U21" s="11"/>
      <c r="V21" s="11"/>
      <c r="W21" s="11"/>
      <c r="X21" s="11"/>
      <c r="Y21" s="405">
        <v>7.82</v>
      </c>
      <c r="Z21" s="408"/>
      <c r="AA21" s="19"/>
      <c r="AB21" s="20"/>
      <c r="AC21" s="366"/>
      <c r="AD21" s="406">
        <v>28000</v>
      </c>
      <c r="AE21" s="20"/>
      <c r="AF21" s="406">
        <v>460</v>
      </c>
      <c r="AG21" s="19"/>
      <c r="AH21" s="11"/>
      <c r="AI21" s="11"/>
      <c r="AJ21" s="11"/>
      <c r="AK21" s="11"/>
      <c r="AL21" s="20"/>
      <c r="AM21" s="405"/>
      <c r="AN21" s="11"/>
      <c r="AO21" s="11"/>
      <c r="AP21" s="408"/>
      <c r="AQ21" s="408"/>
      <c r="AR21" s="11"/>
      <c r="AS21" s="20"/>
      <c r="AT21" s="405">
        <v>0.03</v>
      </c>
      <c r="AU21" s="408"/>
      <c r="AV21" s="408"/>
      <c r="AW21" s="11"/>
      <c r="AX21" s="11"/>
      <c r="AY21" s="11"/>
      <c r="AZ21" s="11"/>
      <c r="BA21" s="404"/>
      <c r="BB21" s="19"/>
      <c r="BC21" s="11"/>
      <c r="BD21" s="11"/>
      <c r="BE21" s="366"/>
      <c r="BF21" s="404">
        <v>14.5</v>
      </c>
      <c r="BG21" s="408"/>
      <c r="BH21" s="408">
        <v>51</v>
      </c>
      <c r="BI21" s="16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22"/>
      <c r="CA21" s="22"/>
      <c r="CB21" s="11"/>
      <c r="CC21" s="409">
        <v>0.53</v>
      </c>
      <c r="CD21" s="11"/>
      <c r="CE21" s="22"/>
      <c r="CF21" s="11"/>
      <c r="CG21" s="11"/>
    </row>
    <row r="22" spans="1:85">
      <c r="A22" s="362" t="s">
        <v>1859</v>
      </c>
      <c r="B22" s="363" t="s">
        <v>1869</v>
      </c>
      <c r="C22" s="402" t="s">
        <v>1867</v>
      </c>
      <c r="D22" s="410" t="s">
        <v>209</v>
      </c>
      <c r="E22" s="366" t="s">
        <v>187</v>
      </c>
      <c r="F22" s="19"/>
      <c r="G22" s="404">
        <v>18.600000000000001</v>
      </c>
      <c r="H22" s="404">
        <v>15.4</v>
      </c>
      <c r="I22" s="404">
        <v>6.9</v>
      </c>
      <c r="J22" s="404">
        <v>4</v>
      </c>
      <c r="K22" s="11"/>
      <c r="L22" s="11"/>
      <c r="M22" s="11"/>
      <c r="N22" s="11"/>
      <c r="O22" s="412" t="s">
        <v>1425</v>
      </c>
      <c r="P22" s="16"/>
      <c r="Q22" s="16"/>
      <c r="R22" s="11"/>
      <c r="S22" s="16"/>
      <c r="T22" s="11"/>
      <c r="U22" s="11"/>
      <c r="V22" s="11"/>
      <c r="W22" s="11"/>
      <c r="X22" s="11"/>
      <c r="Y22" s="405">
        <v>7.79</v>
      </c>
      <c r="Z22" s="404">
        <v>1.1000000000000001</v>
      </c>
      <c r="AA22" s="19"/>
      <c r="AB22" s="20"/>
      <c r="AC22" s="408">
        <v>9.4</v>
      </c>
      <c r="AD22" s="406">
        <v>14000</v>
      </c>
      <c r="AE22" s="20"/>
      <c r="AF22" s="406">
        <v>200</v>
      </c>
      <c r="AG22" s="19"/>
      <c r="AH22" s="11"/>
      <c r="AI22" s="11"/>
      <c r="AJ22" s="11"/>
      <c r="AK22" s="11"/>
      <c r="AL22" s="20"/>
      <c r="AM22" s="405">
        <v>0.05</v>
      </c>
      <c r="AN22" s="11"/>
      <c r="AO22" s="11"/>
      <c r="AP22" s="405">
        <v>0.54</v>
      </c>
      <c r="AQ22" s="405">
        <v>0.13</v>
      </c>
      <c r="AR22" s="11"/>
      <c r="AS22" s="20"/>
      <c r="AT22" s="366" t="s">
        <v>114</v>
      </c>
      <c r="AU22" s="407" t="s">
        <v>113</v>
      </c>
      <c r="AV22" s="404">
        <v>1.4</v>
      </c>
      <c r="AW22" s="11"/>
      <c r="AX22" s="11"/>
      <c r="AY22" s="11"/>
      <c r="AZ22" s="11"/>
      <c r="BA22" s="404">
        <v>2.8</v>
      </c>
      <c r="BB22" s="19"/>
      <c r="BC22" s="11"/>
      <c r="BD22" s="11"/>
      <c r="BE22" s="404">
        <v>96.6</v>
      </c>
      <c r="BF22" s="404">
        <v>13.6</v>
      </c>
      <c r="BG22" s="408">
        <v>57</v>
      </c>
      <c r="BH22" s="408">
        <v>47</v>
      </c>
      <c r="BI22" s="16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22"/>
      <c r="CA22" s="22"/>
      <c r="CB22" s="11"/>
      <c r="CC22" s="409">
        <v>0.55000000000000004</v>
      </c>
      <c r="CD22" s="11"/>
      <c r="CE22" s="22"/>
      <c r="CF22" s="11"/>
      <c r="CG22" s="11"/>
    </row>
    <row r="23" spans="1:85">
      <c r="A23" s="362" t="s">
        <v>1859</v>
      </c>
      <c r="B23" s="363" t="s">
        <v>1869</v>
      </c>
      <c r="C23" s="402" t="s">
        <v>1011</v>
      </c>
      <c r="D23" s="403" t="s">
        <v>1041</v>
      </c>
      <c r="E23" s="366" t="s">
        <v>104</v>
      </c>
      <c r="F23" s="19"/>
      <c r="G23" s="404">
        <v>7.8</v>
      </c>
      <c r="H23" s="404">
        <v>10</v>
      </c>
      <c r="I23" s="404">
        <v>0.9</v>
      </c>
      <c r="J23" s="404">
        <v>2.1</v>
      </c>
      <c r="K23" s="11"/>
      <c r="L23" s="11"/>
      <c r="M23" s="11"/>
      <c r="N23" s="11"/>
      <c r="O23" s="412" t="s">
        <v>1425</v>
      </c>
      <c r="P23" s="16"/>
      <c r="Q23" s="16"/>
      <c r="R23" s="11"/>
      <c r="S23" s="16"/>
      <c r="T23" s="11"/>
      <c r="U23" s="11"/>
      <c r="V23" s="11"/>
      <c r="W23" s="11"/>
      <c r="X23" s="11"/>
      <c r="Y23" s="405">
        <v>7.83</v>
      </c>
      <c r="Z23" s="408"/>
      <c r="AA23" s="19"/>
      <c r="AB23" s="20"/>
      <c r="AC23" s="366"/>
      <c r="AD23" s="406">
        <v>3300</v>
      </c>
      <c r="AE23" s="20"/>
      <c r="AF23" s="406">
        <v>460</v>
      </c>
      <c r="AG23" s="19"/>
      <c r="AH23" s="11"/>
      <c r="AI23" s="11"/>
      <c r="AJ23" s="11"/>
      <c r="AK23" s="11"/>
      <c r="AL23" s="20"/>
      <c r="AM23" s="405"/>
      <c r="AN23" s="11"/>
      <c r="AO23" s="11"/>
      <c r="AP23" s="408"/>
      <c r="AQ23" s="408"/>
      <c r="AR23" s="11"/>
      <c r="AS23" s="20"/>
      <c r="AT23" s="405">
        <v>0.02</v>
      </c>
      <c r="AU23" s="408"/>
      <c r="AV23" s="408"/>
      <c r="AW23" s="11"/>
      <c r="AX23" s="11"/>
      <c r="AY23" s="11"/>
      <c r="AZ23" s="11"/>
      <c r="BA23" s="404"/>
      <c r="BB23" s="19"/>
      <c r="BC23" s="11"/>
      <c r="BD23" s="11"/>
      <c r="BE23" s="366"/>
      <c r="BF23" s="404">
        <v>13.7</v>
      </c>
      <c r="BG23" s="408"/>
      <c r="BH23" s="408">
        <v>48</v>
      </c>
      <c r="BI23" s="16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22"/>
      <c r="CA23" s="22"/>
      <c r="CB23" s="11"/>
      <c r="CC23" s="409">
        <v>0.53</v>
      </c>
      <c r="CD23" s="11"/>
      <c r="CE23" s="22"/>
      <c r="CF23" s="11"/>
      <c r="CG23" s="11"/>
    </row>
    <row r="24" spans="1:85">
      <c r="A24" s="362" t="s">
        <v>1859</v>
      </c>
      <c r="B24" s="363" t="s">
        <v>1869</v>
      </c>
      <c r="C24" s="402" t="s">
        <v>136</v>
      </c>
      <c r="D24" s="410" t="s">
        <v>215</v>
      </c>
      <c r="E24" s="366" t="s">
        <v>104</v>
      </c>
      <c r="F24" s="19"/>
      <c r="G24" s="404">
        <v>8.9</v>
      </c>
      <c r="H24" s="404">
        <v>9.4</v>
      </c>
      <c r="I24" s="404">
        <v>0.9</v>
      </c>
      <c r="J24" s="404">
        <v>1.6</v>
      </c>
      <c r="K24" s="11"/>
      <c r="L24" s="11"/>
      <c r="M24" s="11"/>
      <c r="N24" s="11"/>
      <c r="O24" s="412" t="s">
        <v>1425</v>
      </c>
      <c r="P24" s="16"/>
      <c r="Q24" s="16"/>
      <c r="R24" s="11"/>
      <c r="S24" s="16"/>
      <c r="T24" s="11"/>
      <c r="U24" s="11"/>
      <c r="V24" s="11"/>
      <c r="W24" s="11"/>
      <c r="X24" s="11"/>
      <c r="Y24" s="405">
        <v>7.72</v>
      </c>
      <c r="Z24" s="408"/>
      <c r="AA24" s="19"/>
      <c r="AB24" s="20"/>
      <c r="AC24" s="366"/>
      <c r="AD24" s="406">
        <v>3300</v>
      </c>
      <c r="AE24" s="20"/>
      <c r="AF24" s="406">
        <v>980</v>
      </c>
      <c r="AG24" s="19"/>
      <c r="AH24" s="11"/>
      <c r="AI24" s="11"/>
      <c r="AJ24" s="11"/>
      <c r="AK24" s="11"/>
      <c r="AL24" s="20"/>
      <c r="AM24" s="405"/>
      <c r="AN24" s="11"/>
      <c r="AO24" s="11"/>
      <c r="AP24" s="408"/>
      <c r="AQ24" s="408"/>
      <c r="AR24" s="11"/>
      <c r="AS24" s="20"/>
      <c r="AT24" s="405">
        <v>0.08</v>
      </c>
      <c r="AU24" s="408"/>
      <c r="AV24" s="408"/>
      <c r="AW24" s="11"/>
      <c r="AX24" s="11"/>
      <c r="AY24" s="11"/>
      <c r="AZ24" s="11"/>
      <c r="BA24" s="404"/>
      <c r="BB24" s="19"/>
      <c r="BC24" s="11"/>
      <c r="BD24" s="11"/>
      <c r="BE24" s="366"/>
      <c r="BF24" s="404">
        <v>14.2</v>
      </c>
      <c r="BG24" s="408"/>
      <c r="BH24" s="408">
        <v>49</v>
      </c>
      <c r="BI24" s="16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22"/>
      <c r="CA24" s="22"/>
      <c r="CB24" s="11"/>
      <c r="CC24" s="409">
        <v>0.46</v>
      </c>
      <c r="CD24" s="11"/>
      <c r="CE24" s="22"/>
      <c r="CF24" s="11"/>
      <c r="CG24" s="11"/>
    </row>
    <row r="25" spans="1:85">
      <c r="A25" s="362" t="s">
        <v>1859</v>
      </c>
      <c r="B25" s="363" t="s">
        <v>1869</v>
      </c>
      <c r="C25" s="402" t="s">
        <v>1014</v>
      </c>
      <c r="D25" s="410" t="s">
        <v>1012</v>
      </c>
      <c r="E25" s="366" t="s">
        <v>104</v>
      </c>
      <c r="F25" s="19"/>
      <c r="G25" s="404">
        <v>5.7</v>
      </c>
      <c r="H25" s="404">
        <v>8.3000000000000007</v>
      </c>
      <c r="I25" s="404">
        <v>3.9</v>
      </c>
      <c r="J25" s="404">
        <v>2.2000000000000002</v>
      </c>
      <c r="K25" s="11"/>
      <c r="L25" s="11"/>
      <c r="M25" s="11"/>
      <c r="N25" s="11"/>
      <c r="O25" s="412" t="s">
        <v>112</v>
      </c>
      <c r="P25" s="16"/>
      <c r="Q25" s="16"/>
      <c r="R25" s="11"/>
      <c r="S25" s="16"/>
      <c r="T25" s="11"/>
      <c r="U25" s="11"/>
      <c r="V25" s="11"/>
      <c r="W25" s="11"/>
      <c r="X25" s="11"/>
      <c r="Y25" s="405">
        <v>7.65</v>
      </c>
      <c r="Z25" s="404">
        <v>0.7</v>
      </c>
      <c r="AA25" s="19"/>
      <c r="AB25" s="20"/>
      <c r="AC25" s="408">
        <v>10.7</v>
      </c>
      <c r="AD25" s="406">
        <v>1600</v>
      </c>
      <c r="AE25" s="20"/>
      <c r="AF25" s="406">
        <v>220</v>
      </c>
      <c r="AG25" s="19"/>
      <c r="AH25" s="11"/>
      <c r="AI25" s="11"/>
      <c r="AJ25" s="11"/>
      <c r="AK25" s="11"/>
      <c r="AL25" s="20"/>
      <c r="AM25" s="405">
        <v>0.06</v>
      </c>
      <c r="AN25" s="11"/>
      <c r="AO25" s="11"/>
      <c r="AP25" s="405">
        <v>0.05</v>
      </c>
      <c r="AQ25" s="407">
        <v>3.0000000000000001E-3</v>
      </c>
      <c r="AR25" s="11"/>
      <c r="AS25" s="20"/>
      <c r="AT25" s="405">
        <v>0.02</v>
      </c>
      <c r="AU25" s="407">
        <v>8.0000000000000002E-3</v>
      </c>
      <c r="AV25" s="404">
        <v>2.2000000000000002</v>
      </c>
      <c r="AW25" s="11"/>
      <c r="AX25" s="11"/>
      <c r="AY25" s="11"/>
      <c r="AZ25" s="11"/>
      <c r="BA25" s="404">
        <v>6.1</v>
      </c>
      <c r="BB25" s="19"/>
      <c r="BC25" s="11"/>
      <c r="BD25" s="11"/>
      <c r="BE25" s="366">
        <v>93.7</v>
      </c>
      <c r="BF25" s="404">
        <v>21</v>
      </c>
      <c r="BG25" s="408">
        <v>87</v>
      </c>
      <c r="BH25" s="408">
        <v>64</v>
      </c>
      <c r="BI25" s="16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22"/>
      <c r="CA25" s="22"/>
      <c r="CB25" s="11"/>
      <c r="CC25" s="409">
        <v>0.56999999999999995</v>
      </c>
      <c r="CD25" s="11"/>
      <c r="CE25" s="22"/>
      <c r="CF25" s="11"/>
      <c r="CG25" s="11"/>
    </row>
    <row r="26" spans="1:85">
      <c r="A26" s="362" t="s">
        <v>1859</v>
      </c>
      <c r="B26" s="363" t="s">
        <v>1869</v>
      </c>
      <c r="C26" s="402" t="s">
        <v>1868</v>
      </c>
      <c r="D26" s="410" t="s">
        <v>210</v>
      </c>
      <c r="E26" s="366" t="s">
        <v>104</v>
      </c>
      <c r="F26" s="19"/>
      <c r="G26" s="404">
        <v>13.1</v>
      </c>
      <c r="H26" s="404">
        <v>9.8000000000000007</v>
      </c>
      <c r="I26" s="404">
        <v>1.3</v>
      </c>
      <c r="J26" s="404">
        <v>1.7</v>
      </c>
      <c r="K26" s="11"/>
      <c r="L26" s="11"/>
      <c r="M26" s="11"/>
      <c r="N26" s="11"/>
      <c r="O26" s="412" t="s">
        <v>100</v>
      </c>
      <c r="P26" s="16"/>
      <c r="Q26" s="16"/>
      <c r="R26" s="11"/>
      <c r="S26" s="16"/>
      <c r="T26" s="11"/>
      <c r="U26" s="11"/>
      <c r="V26" s="11"/>
      <c r="W26" s="11"/>
      <c r="X26" s="11"/>
      <c r="Y26" s="405">
        <v>7.56</v>
      </c>
      <c r="Z26" s="404"/>
      <c r="AA26" s="19"/>
      <c r="AB26" s="20"/>
      <c r="AC26" s="366"/>
      <c r="AD26" s="406">
        <v>740</v>
      </c>
      <c r="AE26" s="20"/>
      <c r="AF26" s="406">
        <v>32</v>
      </c>
      <c r="AG26" s="19"/>
      <c r="AH26" s="11"/>
      <c r="AI26" s="11"/>
      <c r="AJ26" s="11"/>
      <c r="AK26" s="11"/>
      <c r="AL26" s="20"/>
      <c r="AM26" s="405"/>
      <c r="AN26" s="11"/>
      <c r="AO26" s="11"/>
      <c r="AP26" s="408"/>
      <c r="AQ26" s="408"/>
      <c r="AR26" s="11"/>
      <c r="AS26" s="20"/>
      <c r="AT26" s="408" t="s">
        <v>114</v>
      </c>
      <c r="AU26" s="407"/>
      <c r="AV26" s="404"/>
      <c r="AW26" s="11"/>
      <c r="AX26" s="11"/>
      <c r="AY26" s="11"/>
      <c r="AZ26" s="11"/>
      <c r="BA26" s="404"/>
      <c r="BB26" s="19"/>
      <c r="BC26" s="11"/>
      <c r="BD26" s="11"/>
      <c r="BE26" s="366"/>
      <c r="BF26" s="404">
        <v>11.5</v>
      </c>
      <c r="BG26" s="408"/>
      <c r="BH26" s="408">
        <v>40</v>
      </c>
      <c r="BI26" s="16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22"/>
      <c r="CA26" s="22"/>
      <c r="CB26" s="11"/>
      <c r="CC26" s="409">
        <v>0.5</v>
      </c>
      <c r="CD26" s="11"/>
      <c r="CE26" s="22"/>
      <c r="CF26" s="11"/>
      <c r="CG26" s="11"/>
    </row>
    <row r="27" spans="1:85">
      <c r="A27" s="362" t="s">
        <v>1859</v>
      </c>
      <c r="B27" s="363" t="s">
        <v>1870</v>
      </c>
      <c r="C27" s="402" t="s">
        <v>1861</v>
      </c>
      <c r="D27" s="410" t="s">
        <v>1006</v>
      </c>
      <c r="E27" s="366" t="s">
        <v>104</v>
      </c>
      <c r="F27" s="19"/>
      <c r="G27" s="404">
        <v>11.3</v>
      </c>
      <c r="H27" s="404">
        <v>11.7</v>
      </c>
      <c r="I27" s="404">
        <v>2.5</v>
      </c>
      <c r="J27" s="404">
        <v>2.2999999999999998</v>
      </c>
      <c r="K27" s="11"/>
      <c r="L27" s="11"/>
      <c r="M27" s="11"/>
      <c r="N27" s="11"/>
      <c r="O27" s="366" t="s">
        <v>112</v>
      </c>
      <c r="P27" s="16"/>
      <c r="Q27" s="16"/>
      <c r="R27" s="11"/>
      <c r="S27" s="16"/>
      <c r="T27" s="11"/>
      <c r="U27" s="11"/>
      <c r="V27" s="11"/>
      <c r="W27" s="11"/>
      <c r="X27" s="11"/>
      <c r="Y27" s="405">
        <v>7.87</v>
      </c>
      <c r="Z27" s="366"/>
      <c r="AA27" s="19"/>
      <c r="AB27" s="20"/>
      <c r="AC27" s="366"/>
      <c r="AD27" s="406">
        <v>1200</v>
      </c>
      <c r="AE27" s="20"/>
      <c r="AF27" s="406">
        <v>42</v>
      </c>
      <c r="AG27" s="19"/>
      <c r="AH27" s="11"/>
      <c r="AI27" s="11"/>
      <c r="AJ27" s="11"/>
      <c r="AK27" s="11"/>
      <c r="AL27" s="20"/>
      <c r="AM27" s="366"/>
      <c r="AN27" s="11"/>
      <c r="AO27" s="11"/>
      <c r="AP27" s="366"/>
      <c r="AQ27" s="366"/>
      <c r="AR27" s="11"/>
      <c r="AS27" s="20"/>
      <c r="AT27" s="405">
        <v>0.02</v>
      </c>
      <c r="AU27" s="366"/>
      <c r="AV27" s="366"/>
      <c r="AW27" s="11"/>
      <c r="AX27" s="11"/>
      <c r="AY27" s="11"/>
      <c r="AZ27" s="11"/>
      <c r="BA27" s="366"/>
      <c r="BB27" s="19"/>
      <c r="BC27" s="11"/>
      <c r="BD27" s="11"/>
      <c r="BE27" s="366"/>
      <c r="BF27" s="404">
        <v>19.3</v>
      </c>
      <c r="BG27" s="366"/>
      <c r="BH27" s="408">
        <v>58</v>
      </c>
      <c r="BI27" s="16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22" t="s">
        <v>102</v>
      </c>
      <c r="CA27" s="22" t="s">
        <v>108</v>
      </c>
      <c r="CB27" s="11"/>
      <c r="CC27" s="409">
        <v>0.76</v>
      </c>
      <c r="CD27" s="11"/>
      <c r="CE27" s="22" t="s">
        <v>342</v>
      </c>
      <c r="CF27" s="11"/>
      <c r="CG27" s="11"/>
    </row>
    <row r="28" spans="1:85">
      <c r="A28" s="362" t="s">
        <v>1859</v>
      </c>
      <c r="B28" s="363" t="s">
        <v>1870</v>
      </c>
      <c r="C28" s="402" t="s">
        <v>1864</v>
      </c>
      <c r="D28" s="410" t="s">
        <v>1022</v>
      </c>
      <c r="E28" s="366" t="s">
        <v>187</v>
      </c>
      <c r="F28" s="19"/>
      <c r="G28" s="404">
        <v>16.3</v>
      </c>
      <c r="H28" s="404">
        <v>16.600000000000001</v>
      </c>
      <c r="I28" s="404">
        <v>2.5</v>
      </c>
      <c r="J28" s="404">
        <v>3.1</v>
      </c>
      <c r="K28" s="11"/>
      <c r="L28" s="11"/>
      <c r="M28" s="11"/>
      <c r="N28" s="11"/>
      <c r="O28" s="366" t="s">
        <v>112</v>
      </c>
      <c r="P28" s="16"/>
      <c r="Q28" s="16"/>
      <c r="R28" s="11"/>
      <c r="S28" s="16"/>
      <c r="T28" s="11"/>
      <c r="U28" s="11"/>
      <c r="V28" s="11"/>
      <c r="W28" s="11"/>
      <c r="X28" s="11"/>
      <c r="Y28" s="405">
        <v>7.92</v>
      </c>
      <c r="Z28" s="404">
        <v>1.2</v>
      </c>
      <c r="AA28" s="19"/>
      <c r="AB28" s="20"/>
      <c r="AC28" s="408">
        <v>9.4</v>
      </c>
      <c r="AD28" s="406">
        <v>9100</v>
      </c>
      <c r="AE28" s="20"/>
      <c r="AF28" s="406">
        <v>460</v>
      </c>
      <c r="AG28" s="19"/>
      <c r="AH28" s="11"/>
      <c r="AI28" s="11"/>
      <c r="AJ28" s="11"/>
      <c r="AK28" s="11"/>
      <c r="AL28" s="20"/>
      <c r="AM28" s="405">
        <v>0.06</v>
      </c>
      <c r="AN28" s="11"/>
      <c r="AO28" s="11"/>
      <c r="AP28" s="405">
        <v>0.08</v>
      </c>
      <c r="AQ28" s="407">
        <v>8.0000000000000002E-3</v>
      </c>
      <c r="AR28" s="11"/>
      <c r="AS28" s="20"/>
      <c r="AT28" s="405">
        <v>0.03</v>
      </c>
      <c r="AU28" s="407">
        <v>2.1000000000000001E-2</v>
      </c>
      <c r="AV28" s="404">
        <v>1.8</v>
      </c>
      <c r="AW28" s="11"/>
      <c r="AX28" s="11"/>
      <c r="AY28" s="11"/>
      <c r="AZ28" s="11"/>
      <c r="BA28" s="404">
        <v>4.9000000000000004</v>
      </c>
      <c r="BB28" s="19"/>
      <c r="BC28" s="11"/>
      <c r="BD28" s="11"/>
      <c r="BE28" s="408">
        <v>99.2</v>
      </c>
      <c r="BF28" s="404">
        <v>18.899999999999999</v>
      </c>
      <c r="BG28" s="408">
        <v>79</v>
      </c>
      <c r="BH28" s="408">
        <v>61</v>
      </c>
      <c r="BI28" s="16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22" t="s">
        <v>102</v>
      </c>
      <c r="CA28" s="22" t="s">
        <v>108</v>
      </c>
      <c r="CB28" s="11"/>
      <c r="CC28" s="409">
        <v>1.06</v>
      </c>
      <c r="CD28" s="11"/>
      <c r="CE28" s="22" t="s">
        <v>342</v>
      </c>
      <c r="CF28" s="11"/>
      <c r="CG28" s="11"/>
    </row>
    <row r="29" spans="1:85">
      <c r="A29" s="362" t="s">
        <v>1859</v>
      </c>
      <c r="B29" s="363" t="s">
        <v>1870</v>
      </c>
      <c r="C29" s="402" t="s">
        <v>993</v>
      </c>
      <c r="D29" s="403" t="s">
        <v>999</v>
      </c>
      <c r="E29" s="366" t="s">
        <v>99</v>
      </c>
      <c r="F29" s="19"/>
      <c r="G29" s="404">
        <v>21.6</v>
      </c>
      <c r="H29" s="404">
        <v>19</v>
      </c>
      <c r="I29" s="404">
        <v>1.9</v>
      </c>
      <c r="J29" s="404">
        <v>2.4</v>
      </c>
      <c r="K29" s="11"/>
      <c r="L29" s="11"/>
      <c r="M29" s="11"/>
      <c r="N29" s="11"/>
      <c r="O29" s="366" t="s">
        <v>1425</v>
      </c>
      <c r="P29" s="16"/>
      <c r="Q29" s="16"/>
      <c r="R29" s="11"/>
      <c r="S29" s="16"/>
      <c r="T29" s="11"/>
      <c r="U29" s="11"/>
      <c r="V29" s="11"/>
      <c r="W29" s="11"/>
      <c r="X29" s="11"/>
      <c r="Y29" s="405">
        <v>8.43</v>
      </c>
      <c r="Z29" s="366"/>
      <c r="AA29" s="19"/>
      <c r="AB29" s="20"/>
      <c r="AC29" s="366"/>
      <c r="AD29" s="406">
        <v>7900</v>
      </c>
      <c r="AE29" s="20"/>
      <c r="AF29" s="406">
        <v>82</v>
      </c>
      <c r="AG29" s="19"/>
      <c r="AH29" s="11"/>
      <c r="AI29" s="11"/>
      <c r="AJ29" s="11"/>
      <c r="AK29" s="11"/>
      <c r="AL29" s="20"/>
      <c r="AM29" s="366"/>
      <c r="AN29" s="11"/>
      <c r="AO29" s="11"/>
      <c r="AP29" s="366"/>
      <c r="AQ29" s="366"/>
      <c r="AR29" s="11"/>
      <c r="AS29" s="20"/>
      <c r="AT29" s="366" t="s">
        <v>114</v>
      </c>
      <c r="AU29" s="366"/>
      <c r="AV29" s="366"/>
      <c r="AW29" s="11"/>
      <c r="AX29" s="11"/>
      <c r="AY29" s="11"/>
      <c r="AZ29" s="11"/>
      <c r="BA29" s="366"/>
      <c r="BB29" s="19"/>
      <c r="BC29" s="11"/>
      <c r="BD29" s="11"/>
      <c r="BE29" s="366"/>
      <c r="BF29" s="404">
        <v>19.899999999999999</v>
      </c>
      <c r="BG29" s="366"/>
      <c r="BH29" s="408">
        <v>66</v>
      </c>
      <c r="BI29" s="16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22" t="s">
        <v>102</v>
      </c>
      <c r="CA29" s="22" t="s">
        <v>108</v>
      </c>
      <c r="CB29" s="11"/>
      <c r="CC29" s="409">
        <v>0.81</v>
      </c>
      <c r="CD29" s="11"/>
      <c r="CE29" s="22" t="s">
        <v>342</v>
      </c>
      <c r="CF29" s="11"/>
      <c r="CG29" s="11"/>
    </row>
    <row r="30" spans="1:85">
      <c r="A30" s="362" t="s">
        <v>1859</v>
      </c>
      <c r="B30" s="363" t="s">
        <v>1870</v>
      </c>
      <c r="C30" s="402" t="s">
        <v>998</v>
      </c>
      <c r="D30" s="410" t="s">
        <v>1109</v>
      </c>
      <c r="E30" s="366" t="s">
        <v>104</v>
      </c>
      <c r="F30" s="19"/>
      <c r="G30" s="404">
        <v>27.6</v>
      </c>
      <c r="H30" s="404">
        <v>24</v>
      </c>
      <c r="I30" s="404">
        <v>3.9</v>
      </c>
      <c r="J30" s="404">
        <v>5</v>
      </c>
      <c r="K30" s="11"/>
      <c r="L30" s="11"/>
      <c r="M30" s="11"/>
      <c r="N30" s="11"/>
      <c r="O30" s="366" t="s">
        <v>1425</v>
      </c>
      <c r="P30" s="16"/>
      <c r="Q30" s="16"/>
      <c r="R30" s="11"/>
      <c r="S30" s="16"/>
      <c r="T30" s="11"/>
      <c r="U30" s="11"/>
      <c r="V30" s="11"/>
      <c r="W30" s="11"/>
      <c r="X30" s="11"/>
      <c r="Y30" s="405">
        <v>7.99</v>
      </c>
      <c r="Z30" s="366"/>
      <c r="AA30" s="19"/>
      <c r="AB30" s="20"/>
      <c r="AC30" s="366"/>
      <c r="AD30" s="406">
        <v>49000</v>
      </c>
      <c r="AE30" s="20"/>
      <c r="AF30" s="406">
        <v>1000</v>
      </c>
      <c r="AG30" s="19"/>
      <c r="AH30" s="11"/>
      <c r="AI30" s="11"/>
      <c r="AJ30" s="11"/>
      <c r="AK30" s="11"/>
      <c r="AL30" s="20"/>
      <c r="AM30" s="366"/>
      <c r="AN30" s="11"/>
      <c r="AO30" s="11"/>
      <c r="AP30" s="366"/>
      <c r="AQ30" s="366"/>
      <c r="AR30" s="11"/>
      <c r="AS30" s="20"/>
      <c r="AT30" s="366" t="s">
        <v>114</v>
      </c>
      <c r="AU30" s="366"/>
      <c r="AV30" s="366"/>
      <c r="AW30" s="11"/>
      <c r="AX30" s="11"/>
      <c r="AY30" s="11"/>
      <c r="AZ30" s="11"/>
      <c r="BA30" s="366"/>
      <c r="BB30" s="19"/>
      <c r="BC30" s="11"/>
      <c r="BD30" s="11"/>
      <c r="BE30" s="366"/>
      <c r="BF30" s="404">
        <v>18.3</v>
      </c>
      <c r="BG30" s="366"/>
      <c r="BH30" s="408">
        <v>57</v>
      </c>
      <c r="BI30" s="16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22" t="s">
        <v>102</v>
      </c>
      <c r="CA30" s="22" t="s">
        <v>108</v>
      </c>
      <c r="CB30" s="11"/>
      <c r="CC30" s="409">
        <v>1.29</v>
      </c>
      <c r="CD30" s="11"/>
      <c r="CE30" s="22" t="s">
        <v>342</v>
      </c>
      <c r="CF30" s="11"/>
      <c r="CG30" s="11"/>
    </row>
    <row r="31" spans="1:85">
      <c r="A31" s="362" t="s">
        <v>1859</v>
      </c>
      <c r="B31" s="363" t="s">
        <v>1870</v>
      </c>
      <c r="C31" s="402" t="s">
        <v>1865</v>
      </c>
      <c r="D31" s="410" t="s">
        <v>1160</v>
      </c>
      <c r="E31" s="366" t="s">
        <v>187</v>
      </c>
      <c r="F31" s="19"/>
      <c r="G31" s="404">
        <v>24.8</v>
      </c>
      <c r="H31" s="404">
        <v>22.5</v>
      </c>
      <c r="I31" s="404">
        <v>3.9</v>
      </c>
      <c r="J31" s="404">
        <v>4.5999999999999996</v>
      </c>
      <c r="K31" s="11"/>
      <c r="L31" s="11"/>
      <c r="M31" s="11"/>
      <c r="N31" s="11"/>
      <c r="O31" s="366" t="s">
        <v>1425</v>
      </c>
      <c r="P31" s="16"/>
      <c r="Q31" s="16"/>
      <c r="R31" s="11"/>
      <c r="S31" s="16"/>
      <c r="T31" s="11"/>
      <c r="U31" s="11"/>
      <c r="V31" s="11"/>
      <c r="W31" s="11"/>
      <c r="X31" s="11"/>
      <c r="Y31" s="405">
        <v>7.8</v>
      </c>
      <c r="Z31" s="404">
        <v>1.1000000000000001</v>
      </c>
      <c r="AA31" s="19"/>
      <c r="AB31" s="20"/>
      <c r="AC31" s="404">
        <v>8.1999999999999993</v>
      </c>
      <c r="AD31" s="406">
        <v>55000</v>
      </c>
      <c r="AE31" s="20"/>
      <c r="AF31" s="406">
        <v>860</v>
      </c>
      <c r="AG31" s="19"/>
      <c r="AH31" s="11"/>
      <c r="AI31" s="11"/>
      <c r="AJ31" s="11"/>
      <c r="AK31" s="11"/>
      <c r="AL31" s="20"/>
      <c r="AM31" s="405">
        <v>0.05</v>
      </c>
      <c r="AN31" s="11"/>
      <c r="AO31" s="11"/>
      <c r="AP31" s="405">
        <v>0.1</v>
      </c>
      <c r="AQ31" s="407">
        <v>7.0000000000000001E-3</v>
      </c>
      <c r="AR31" s="11"/>
      <c r="AS31" s="20"/>
      <c r="AT31" s="405">
        <v>0.03</v>
      </c>
      <c r="AU31" s="407">
        <v>1.6E-2</v>
      </c>
      <c r="AV31" s="404">
        <v>1.8</v>
      </c>
      <c r="AW31" s="11"/>
      <c r="AX31" s="11"/>
      <c r="AY31" s="11"/>
      <c r="AZ31" s="11"/>
      <c r="BA31" s="404">
        <v>4.4000000000000004</v>
      </c>
      <c r="BB31" s="19"/>
      <c r="BC31" s="11"/>
      <c r="BD31" s="11"/>
      <c r="BE31" s="408">
        <v>96.8</v>
      </c>
      <c r="BF31" s="404">
        <v>17.899999999999999</v>
      </c>
      <c r="BG31" s="408">
        <v>70</v>
      </c>
      <c r="BH31" s="408">
        <v>56</v>
      </c>
      <c r="BI31" s="16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22" t="s">
        <v>102</v>
      </c>
      <c r="CA31" s="22" t="s">
        <v>108</v>
      </c>
      <c r="CB31" s="11"/>
      <c r="CC31" s="409">
        <v>1.34</v>
      </c>
      <c r="CD31" s="11"/>
      <c r="CE31" s="22" t="s">
        <v>342</v>
      </c>
      <c r="CF31" s="11"/>
      <c r="CG31" s="11"/>
    </row>
    <row r="32" spans="1:85">
      <c r="A32" s="362" t="s">
        <v>1859</v>
      </c>
      <c r="B32" s="363" t="s">
        <v>1870</v>
      </c>
      <c r="C32" s="402" t="s">
        <v>1866</v>
      </c>
      <c r="D32" s="410" t="s">
        <v>1058</v>
      </c>
      <c r="E32" s="366" t="s">
        <v>99</v>
      </c>
      <c r="F32" s="19"/>
      <c r="G32" s="404">
        <v>22.3</v>
      </c>
      <c r="H32" s="404">
        <v>21.7</v>
      </c>
      <c r="I32" s="404">
        <v>1.8</v>
      </c>
      <c r="J32" s="404">
        <v>2.2000000000000002</v>
      </c>
      <c r="K32" s="11"/>
      <c r="L32" s="11"/>
      <c r="M32" s="11"/>
      <c r="N32" s="11"/>
      <c r="O32" s="366" t="s">
        <v>1425</v>
      </c>
      <c r="P32" s="16"/>
      <c r="Q32" s="16"/>
      <c r="R32" s="11"/>
      <c r="S32" s="16"/>
      <c r="T32" s="11"/>
      <c r="U32" s="11"/>
      <c r="V32" s="11"/>
      <c r="W32" s="11"/>
      <c r="X32" s="11"/>
      <c r="Y32" s="405">
        <v>7.88</v>
      </c>
      <c r="Z32" s="366"/>
      <c r="AA32" s="19"/>
      <c r="AB32" s="20"/>
      <c r="AC32" s="366"/>
      <c r="AD32" s="406">
        <v>58000</v>
      </c>
      <c r="AE32" s="20"/>
      <c r="AF32" s="406">
        <v>180</v>
      </c>
      <c r="AG32" s="19"/>
      <c r="AH32" s="11"/>
      <c r="AI32" s="11"/>
      <c r="AJ32" s="11"/>
      <c r="AK32" s="11"/>
      <c r="AL32" s="20"/>
      <c r="AM32" s="366"/>
      <c r="AN32" s="11"/>
      <c r="AO32" s="11"/>
      <c r="AP32" s="366"/>
      <c r="AQ32" s="366"/>
      <c r="AR32" s="11"/>
      <c r="AS32" s="20"/>
      <c r="AT32" s="366" t="s">
        <v>114</v>
      </c>
      <c r="AU32" s="366"/>
      <c r="AV32" s="366"/>
      <c r="AW32" s="11"/>
      <c r="AX32" s="11"/>
      <c r="AY32" s="11"/>
      <c r="AZ32" s="11"/>
      <c r="BA32" s="366"/>
      <c r="BB32" s="19"/>
      <c r="BC32" s="11"/>
      <c r="BD32" s="11"/>
      <c r="BE32" s="366"/>
      <c r="BF32" s="404">
        <v>20.6</v>
      </c>
      <c r="BG32" s="366"/>
      <c r="BH32" s="408">
        <v>70</v>
      </c>
      <c r="BI32" s="16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22"/>
      <c r="CA32" s="22"/>
      <c r="CB32" s="11"/>
      <c r="CC32" s="409">
        <v>0.69</v>
      </c>
      <c r="CD32" s="11"/>
      <c r="CE32" s="22"/>
      <c r="CF32" s="11"/>
      <c r="CG32" s="11"/>
    </row>
    <row r="33" spans="1:85">
      <c r="A33" s="362" t="s">
        <v>1859</v>
      </c>
      <c r="B33" s="363" t="s">
        <v>1870</v>
      </c>
      <c r="C33" s="402" t="s">
        <v>1005</v>
      </c>
      <c r="D33" s="410" t="s">
        <v>1163</v>
      </c>
      <c r="E33" s="366" t="s">
        <v>99</v>
      </c>
      <c r="F33" s="19"/>
      <c r="G33" s="404">
        <v>18.100000000000001</v>
      </c>
      <c r="H33" s="404">
        <v>18.8</v>
      </c>
      <c r="I33" s="404">
        <v>2.2000000000000002</v>
      </c>
      <c r="J33" s="404">
        <v>2.2999999999999998</v>
      </c>
      <c r="K33" s="11"/>
      <c r="L33" s="11"/>
      <c r="M33" s="11"/>
      <c r="N33" s="11"/>
      <c r="O33" s="366" t="s">
        <v>112</v>
      </c>
      <c r="P33" s="16"/>
      <c r="Q33" s="16"/>
      <c r="R33" s="11"/>
      <c r="S33" s="16"/>
      <c r="T33" s="11"/>
      <c r="U33" s="11"/>
      <c r="V33" s="11"/>
      <c r="W33" s="11"/>
      <c r="X33" s="11"/>
      <c r="Y33" s="405">
        <v>7.94</v>
      </c>
      <c r="Z33" s="366"/>
      <c r="AA33" s="19"/>
      <c r="AB33" s="20"/>
      <c r="AC33" s="366"/>
      <c r="AD33" s="406">
        <v>16000</v>
      </c>
      <c r="AE33" s="20"/>
      <c r="AF33" s="406">
        <v>330</v>
      </c>
      <c r="AG33" s="19"/>
      <c r="AH33" s="11"/>
      <c r="AI33" s="11"/>
      <c r="AJ33" s="11"/>
      <c r="AK33" s="11"/>
      <c r="AL33" s="20"/>
      <c r="AM33" s="366"/>
      <c r="AN33" s="11"/>
      <c r="AO33" s="11"/>
      <c r="AP33" s="366"/>
      <c r="AQ33" s="366"/>
      <c r="AR33" s="11"/>
      <c r="AS33" s="20"/>
      <c r="AT33" s="366" t="s">
        <v>114</v>
      </c>
      <c r="AU33" s="366"/>
      <c r="AV33" s="366"/>
      <c r="AW33" s="11"/>
      <c r="AX33" s="11"/>
      <c r="AY33" s="11"/>
      <c r="AZ33" s="11"/>
      <c r="BA33" s="366"/>
      <c r="BB33" s="19"/>
      <c r="BC33" s="11"/>
      <c r="BD33" s="11"/>
      <c r="BE33" s="366"/>
      <c r="BF33" s="404">
        <v>19.7</v>
      </c>
      <c r="BG33" s="366"/>
      <c r="BH33" s="408">
        <v>64</v>
      </c>
      <c r="BI33" s="16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22"/>
      <c r="CA33" s="22"/>
      <c r="CB33" s="11"/>
      <c r="CC33" s="409">
        <v>0.79</v>
      </c>
      <c r="CD33" s="11"/>
      <c r="CE33" s="22"/>
      <c r="CF33" s="11"/>
      <c r="CG33" s="11"/>
    </row>
    <row r="34" spans="1:85">
      <c r="A34" s="362" t="s">
        <v>1859</v>
      </c>
      <c r="B34" s="363" t="s">
        <v>1870</v>
      </c>
      <c r="C34" s="402" t="s">
        <v>1867</v>
      </c>
      <c r="D34" s="410" t="s">
        <v>1058</v>
      </c>
      <c r="E34" s="366" t="s">
        <v>187</v>
      </c>
      <c r="F34" s="19"/>
      <c r="G34" s="404">
        <v>19</v>
      </c>
      <c r="H34" s="404">
        <v>16.2</v>
      </c>
      <c r="I34" s="404">
        <v>1.7</v>
      </c>
      <c r="J34" s="404">
        <v>1.4</v>
      </c>
      <c r="K34" s="11"/>
      <c r="L34" s="11"/>
      <c r="M34" s="11"/>
      <c r="N34" s="11"/>
      <c r="O34" s="366" t="s">
        <v>1425</v>
      </c>
      <c r="P34" s="16"/>
      <c r="Q34" s="16"/>
      <c r="R34" s="11"/>
      <c r="S34" s="16"/>
      <c r="T34" s="11"/>
      <c r="U34" s="11"/>
      <c r="V34" s="11"/>
      <c r="W34" s="11"/>
      <c r="X34" s="11"/>
      <c r="Y34" s="405">
        <v>7.72</v>
      </c>
      <c r="Z34" s="404">
        <v>0.5</v>
      </c>
      <c r="AA34" s="19"/>
      <c r="AB34" s="20"/>
      <c r="AC34" s="404">
        <v>9</v>
      </c>
      <c r="AD34" s="406">
        <v>11000</v>
      </c>
      <c r="AE34" s="20"/>
      <c r="AF34" s="406">
        <v>190</v>
      </c>
      <c r="AG34" s="19"/>
      <c r="AH34" s="11"/>
      <c r="AI34" s="11"/>
      <c r="AJ34" s="11"/>
      <c r="AK34" s="11"/>
      <c r="AL34" s="20"/>
      <c r="AM34" s="405">
        <v>0.06</v>
      </c>
      <c r="AN34" s="11"/>
      <c r="AO34" s="11"/>
      <c r="AP34" s="405">
        <v>0.08</v>
      </c>
      <c r="AQ34" s="407">
        <v>0.01</v>
      </c>
      <c r="AR34" s="11"/>
      <c r="AS34" s="20"/>
      <c r="AT34" s="366" t="s">
        <v>114</v>
      </c>
      <c r="AU34" s="366" t="s">
        <v>113</v>
      </c>
      <c r="AV34" s="404">
        <v>2.5</v>
      </c>
      <c r="AW34" s="11"/>
      <c r="AX34" s="11"/>
      <c r="AY34" s="11"/>
      <c r="AZ34" s="11"/>
      <c r="BA34" s="404">
        <v>4.9000000000000004</v>
      </c>
      <c r="BB34" s="19"/>
      <c r="BC34" s="11"/>
      <c r="BD34" s="11"/>
      <c r="BE34" s="408">
        <v>93.9</v>
      </c>
      <c r="BF34" s="404">
        <v>20.6</v>
      </c>
      <c r="BG34" s="408">
        <v>88</v>
      </c>
      <c r="BH34" s="408">
        <v>64</v>
      </c>
      <c r="BI34" s="16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22"/>
      <c r="CA34" s="22"/>
      <c r="CB34" s="11"/>
      <c r="CC34" s="409">
        <v>0.51</v>
      </c>
      <c r="CD34" s="11"/>
      <c r="CE34" s="22"/>
      <c r="CF34" s="11"/>
      <c r="CG34" s="11"/>
    </row>
    <row r="35" spans="1:85">
      <c r="A35" s="362" t="s">
        <v>1859</v>
      </c>
      <c r="B35" s="363" t="s">
        <v>1870</v>
      </c>
      <c r="C35" s="402" t="s">
        <v>1011</v>
      </c>
      <c r="D35" s="410" t="s">
        <v>999</v>
      </c>
      <c r="E35" s="366" t="s">
        <v>104</v>
      </c>
      <c r="F35" s="19"/>
      <c r="G35" s="404">
        <v>11.5</v>
      </c>
      <c r="H35" s="404">
        <v>9.9</v>
      </c>
      <c r="I35" s="404">
        <v>1.7</v>
      </c>
      <c r="J35" s="404">
        <v>1.9</v>
      </c>
      <c r="K35" s="11"/>
      <c r="L35" s="11"/>
      <c r="M35" s="11"/>
      <c r="N35" s="11"/>
      <c r="O35" s="366" t="s">
        <v>1425</v>
      </c>
      <c r="P35" s="16"/>
      <c r="Q35" s="16"/>
      <c r="R35" s="11"/>
      <c r="S35" s="16"/>
      <c r="T35" s="11"/>
      <c r="U35" s="11"/>
      <c r="V35" s="11"/>
      <c r="W35" s="11"/>
      <c r="X35" s="11"/>
      <c r="Y35" s="405">
        <v>7.94</v>
      </c>
      <c r="Z35" s="366"/>
      <c r="AA35" s="19"/>
      <c r="AB35" s="20"/>
      <c r="AC35" s="366"/>
      <c r="AD35" s="406">
        <v>11000</v>
      </c>
      <c r="AE35" s="20"/>
      <c r="AF35" s="406">
        <v>120</v>
      </c>
      <c r="AG35" s="19"/>
      <c r="AH35" s="11"/>
      <c r="AI35" s="11"/>
      <c r="AJ35" s="11"/>
      <c r="AK35" s="11"/>
      <c r="AL35" s="20"/>
      <c r="AM35" s="366"/>
      <c r="AN35" s="11"/>
      <c r="AO35" s="11"/>
      <c r="AP35" s="366"/>
      <c r="AQ35" s="366"/>
      <c r="AR35" s="11"/>
      <c r="AS35" s="20"/>
      <c r="AT35" s="366" t="s">
        <v>114</v>
      </c>
      <c r="AU35" s="366"/>
      <c r="AV35" s="366"/>
      <c r="AW35" s="11"/>
      <c r="AX35" s="11"/>
      <c r="AY35" s="11"/>
      <c r="AZ35" s="11"/>
      <c r="BA35" s="366"/>
      <c r="BB35" s="19"/>
      <c r="BC35" s="11"/>
      <c r="BD35" s="11"/>
      <c r="BE35" s="366"/>
      <c r="BF35" s="404">
        <v>21</v>
      </c>
      <c r="BG35" s="366"/>
      <c r="BH35" s="408">
        <v>65</v>
      </c>
      <c r="BI35" s="16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22"/>
      <c r="CA35" s="22"/>
      <c r="CB35" s="11"/>
      <c r="CC35" s="409">
        <v>0.62</v>
      </c>
      <c r="CD35" s="11"/>
      <c r="CE35" s="22"/>
      <c r="CF35" s="11"/>
      <c r="CG35" s="11"/>
    </row>
    <row r="36" spans="1:85">
      <c r="A36" s="362" t="s">
        <v>1859</v>
      </c>
      <c r="B36" s="363" t="s">
        <v>1870</v>
      </c>
      <c r="C36" s="402" t="s">
        <v>136</v>
      </c>
      <c r="D36" s="410" t="s">
        <v>1202</v>
      </c>
      <c r="E36" s="366" t="s">
        <v>104</v>
      </c>
      <c r="F36" s="19"/>
      <c r="G36" s="404">
        <v>8.1999999999999993</v>
      </c>
      <c r="H36" s="404">
        <v>7.3</v>
      </c>
      <c r="I36" s="404">
        <v>4.4000000000000004</v>
      </c>
      <c r="J36" s="404">
        <v>3.9</v>
      </c>
      <c r="K36" s="11"/>
      <c r="L36" s="11"/>
      <c r="M36" s="11"/>
      <c r="N36" s="11"/>
      <c r="O36" s="366" t="s">
        <v>112</v>
      </c>
      <c r="P36" s="16"/>
      <c r="Q36" s="16"/>
      <c r="R36" s="11"/>
      <c r="S36" s="16"/>
      <c r="T36" s="11"/>
      <c r="U36" s="11"/>
      <c r="V36" s="11"/>
      <c r="W36" s="11"/>
      <c r="X36" s="11"/>
      <c r="Y36" s="405">
        <v>7.73</v>
      </c>
      <c r="Z36" s="366"/>
      <c r="AA36" s="19"/>
      <c r="AB36" s="20"/>
      <c r="AC36" s="366"/>
      <c r="AD36" s="406">
        <v>3300</v>
      </c>
      <c r="AE36" s="20"/>
      <c r="AF36" s="406">
        <v>250</v>
      </c>
      <c r="AG36" s="19"/>
      <c r="AH36" s="11"/>
      <c r="AI36" s="11"/>
      <c r="AJ36" s="11"/>
      <c r="AK36" s="11"/>
      <c r="AL36" s="20"/>
      <c r="AM36" s="366"/>
      <c r="AN36" s="11"/>
      <c r="AO36" s="11"/>
      <c r="AP36" s="366"/>
      <c r="AQ36" s="366"/>
      <c r="AR36" s="11"/>
      <c r="AS36" s="20"/>
      <c r="AT36" s="405">
        <v>0.03</v>
      </c>
      <c r="AU36" s="366"/>
      <c r="AV36" s="366"/>
      <c r="AW36" s="11"/>
      <c r="AX36" s="11"/>
      <c r="AY36" s="11"/>
      <c r="AZ36" s="11"/>
      <c r="BA36" s="366"/>
      <c r="BB36" s="19"/>
      <c r="BC36" s="11"/>
      <c r="BD36" s="11"/>
      <c r="BE36" s="366"/>
      <c r="BF36" s="404">
        <v>20.100000000000001</v>
      </c>
      <c r="BG36" s="366"/>
      <c r="BH36" s="408">
        <v>65</v>
      </c>
      <c r="BI36" s="16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22"/>
      <c r="CA36" s="22"/>
      <c r="CB36" s="11"/>
      <c r="CC36" s="409">
        <v>0.73</v>
      </c>
      <c r="CD36" s="11"/>
      <c r="CE36" s="22"/>
      <c r="CF36" s="11"/>
      <c r="CG36" s="11"/>
    </row>
    <row r="37" spans="1:85">
      <c r="A37" s="362" t="s">
        <v>1859</v>
      </c>
      <c r="B37" s="363" t="s">
        <v>1870</v>
      </c>
      <c r="C37" s="402" t="s">
        <v>1014</v>
      </c>
      <c r="D37" s="403" t="s">
        <v>1041</v>
      </c>
      <c r="E37" s="366" t="s">
        <v>104</v>
      </c>
      <c r="F37" s="19"/>
      <c r="G37" s="404">
        <v>6.8</v>
      </c>
      <c r="H37" s="404">
        <v>8.1</v>
      </c>
      <c r="I37" s="404">
        <v>0.7</v>
      </c>
      <c r="J37" s="404">
        <v>2.5</v>
      </c>
      <c r="K37" s="11"/>
      <c r="L37" s="11"/>
      <c r="M37" s="11"/>
      <c r="N37" s="11"/>
      <c r="O37" s="366" t="s">
        <v>1425</v>
      </c>
      <c r="P37" s="16"/>
      <c r="Q37" s="16"/>
      <c r="R37" s="11"/>
      <c r="S37" s="16"/>
      <c r="T37" s="11"/>
      <c r="U37" s="11"/>
      <c r="V37" s="11"/>
      <c r="W37" s="11"/>
      <c r="X37" s="11"/>
      <c r="Y37" s="405">
        <v>7.66</v>
      </c>
      <c r="Z37" s="404">
        <v>0.9</v>
      </c>
      <c r="AA37" s="19"/>
      <c r="AB37" s="20"/>
      <c r="AC37" s="408">
        <v>11.2</v>
      </c>
      <c r="AD37" s="406">
        <v>1400</v>
      </c>
      <c r="AE37" s="20"/>
      <c r="AF37" s="406">
        <v>390</v>
      </c>
      <c r="AG37" s="19"/>
      <c r="AH37" s="11"/>
      <c r="AI37" s="11"/>
      <c r="AJ37" s="11"/>
      <c r="AK37" s="11"/>
      <c r="AL37" s="20"/>
      <c r="AM37" s="366" t="s">
        <v>632</v>
      </c>
      <c r="AN37" s="11"/>
      <c r="AO37" s="11"/>
      <c r="AP37" s="405">
        <v>0.69</v>
      </c>
      <c r="AQ37" s="407">
        <v>2.8000000000000001E-2</v>
      </c>
      <c r="AR37" s="11"/>
      <c r="AS37" s="20"/>
      <c r="AT37" s="405">
        <v>0.05</v>
      </c>
      <c r="AU37" s="407">
        <v>5.0000000000000001E-3</v>
      </c>
      <c r="AV37" s="405">
        <v>0.97</v>
      </c>
      <c r="AW37" s="11"/>
      <c r="AX37" s="11"/>
      <c r="AY37" s="11"/>
      <c r="AZ37" s="11"/>
      <c r="BA37" s="404">
        <v>2.8</v>
      </c>
      <c r="BB37" s="19"/>
      <c r="BC37" s="11"/>
      <c r="BD37" s="11"/>
      <c r="BE37" s="408">
        <v>97.6</v>
      </c>
      <c r="BF37" s="404">
        <v>14</v>
      </c>
      <c r="BG37" s="408">
        <v>59</v>
      </c>
      <c r="BH37" s="408">
        <v>49</v>
      </c>
      <c r="BI37" s="16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22"/>
      <c r="CA37" s="22"/>
      <c r="CB37" s="11"/>
      <c r="CC37" s="409">
        <v>0.52</v>
      </c>
      <c r="CD37" s="11"/>
      <c r="CE37" s="22"/>
      <c r="CF37" s="11"/>
      <c r="CG37" s="11"/>
    </row>
    <row r="38" spans="1:85">
      <c r="A38" s="362" t="s">
        <v>1859</v>
      </c>
      <c r="B38" s="363" t="s">
        <v>1870</v>
      </c>
      <c r="C38" s="402" t="s">
        <v>1868</v>
      </c>
      <c r="D38" s="410" t="s">
        <v>1046</v>
      </c>
      <c r="E38" s="366" t="s">
        <v>104</v>
      </c>
      <c r="F38" s="19"/>
      <c r="G38" s="404">
        <v>16.899999999999999</v>
      </c>
      <c r="H38" s="404">
        <v>12.8</v>
      </c>
      <c r="I38" s="411">
        <v>19</v>
      </c>
      <c r="J38" s="404">
        <v>5.2</v>
      </c>
      <c r="K38" s="11"/>
      <c r="L38" s="11"/>
      <c r="M38" s="11"/>
      <c r="N38" s="11"/>
      <c r="O38" s="366" t="s">
        <v>112</v>
      </c>
      <c r="P38" s="16"/>
      <c r="Q38" s="16"/>
      <c r="R38" s="11"/>
      <c r="S38" s="16"/>
      <c r="T38" s="11"/>
      <c r="U38" s="11"/>
      <c r="V38" s="11"/>
      <c r="W38" s="11"/>
      <c r="X38" s="11"/>
      <c r="Y38" s="405">
        <v>7.6</v>
      </c>
      <c r="Z38" s="366"/>
      <c r="AA38" s="19"/>
      <c r="AB38" s="20"/>
      <c r="AC38" s="366"/>
      <c r="AD38" s="406">
        <v>4900</v>
      </c>
      <c r="AE38" s="20"/>
      <c r="AF38" s="406">
        <v>100</v>
      </c>
      <c r="AG38" s="19"/>
      <c r="AH38" s="11"/>
      <c r="AI38" s="11"/>
      <c r="AJ38" s="11"/>
      <c r="AK38" s="11"/>
      <c r="AL38" s="20"/>
      <c r="AM38" s="366"/>
      <c r="AN38" s="11"/>
      <c r="AO38" s="11"/>
      <c r="AP38" s="366"/>
      <c r="AQ38" s="366"/>
      <c r="AR38" s="11"/>
      <c r="AS38" s="20"/>
      <c r="AT38" s="405">
        <v>0.03</v>
      </c>
      <c r="AU38" s="366"/>
      <c r="AV38" s="366"/>
      <c r="AW38" s="11"/>
      <c r="AX38" s="11"/>
      <c r="AY38" s="11"/>
      <c r="AZ38" s="11"/>
      <c r="BA38" s="366"/>
      <c r="BB38" s="19"/>
      <c r="BC38" s="11"/>
      <c r="BD38" s="11"/>
      <c r="BE38" s="366"/>
      <c r="BF38" s="404">
        <v>19.2</v>
      </c>
      <c r="BG38" s="366"/>
      <c r="BH38" s="408">
        <v>58</v>
      </c>
      <c r="BI38" s="16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22"/>
      <c r="CA38" s="22"/>
      <c r="CB38" s="11"/>
      <c r="CC38" s="409">
        <v>0.78</v>
      </c>
      <c r="CD38" s="11"/>
      <c r="CE38" s="22"/>
      <c r="CF38" s="11"/>
      <c r="CG38" s="11"/>
    </row>
    <row r="39" spans="1:85">
      <c r="A39" s="362" t="s">
        <v>1859</v>
      </c>
      <c r="B39" s="363" t="s">
        <v>1871</v>
      </c>
      <c r="C39" s="413" t="s">
        <v>1861</v>
      </c>
      <c r="D39" s="414" t="s">
        <v>1022</v>
      </c>
      <c r="E39" s="366"/>
      <c r="F39" s="19"/>
      <c r="G39" s="404"/>
      <c r="H39" s="404"/>
      <c r="I39" s="411"/>
      <c r="J39" s="404"/>
      <c r="K39" s="11"/>
      <c r="L39" s="11"/>
      <c r="M39" s="11"/>
      <c r="N39" s="11"/>
      <c r="O39" s="366"/>
      <c r="P39" s="16"/>
      <c r="Q39" s="16"/>
      <c r="R39" s="11"/>
      <c r="S39" s="16"/>
      <c r="T39" s="11"/>
      <c r="U39" s="11"/>
      <c r="V39" s="11"/>
      <c r="W39" s="11"/>
      <c r="X39" s="11"/>
      <c r="Y39" s="405"/>
      <c r="Z39" s="366"/>
      <c r="AA39" s="19"/>
      <c r="AB39" s="20"/>
      <c r="AC39" s="366"/>
      <c r="AD39" s="406"/>
      <c r="AE39" s="20"/>
      <c r="AF39" s="406"/>
      <c r="AG39" s="19"/>
      <c r="AH39" s="11"/>
      <c r="AI39" s="11"/>
      <c r="AJ39" s="11"/>
      <c r="AK39" s="11"/>
      <c r="AL39" s="20"/>
      <c r="AM39" s="366"/>
      <c r="AN39" s="11"/>
      <c r="AO39" s="11"/>
      <c r="AP39" s="366"/>
      <c r="AQ39" s="366"/>
      <c r="AR39" s="11"/>
      <c r="AS39" s="20"/>
      <c r="AT39" s="405"/>
      <c r="AU39" s="366"/>
      <c r="AV39" s="366"/>
      <c r="AW39" s="11"/>
      <c r="AX39" s="11"/>
      <c r="AY39" s="11"/>
      <c r="AZ39" s="11"/>
      <c r="BA39" s="366"/>
      <c r="BB39" s="19"/>
      <c r="BC39" s="11"/>
      <c r="BD39" s="11"/>
      <c r="BE39" s="366"/>
      <c r="BF39" s="404"/>
      <c r="BG39" s="366"/>
      <c r="BH39" s="408"/>
      <c r="BI39" s="16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22" t="s">
        <v>102</v>
      </c>
      <c r="CA39" s="22" t="s">
        <v>108</v>
      </c>
      <c r="CB39" s="11"/>
      <c r="CC39" s="409"/>
      <c r="CD39" s="11"/>
      <c r="CE39" s="22" t="s">
        <v>342</v>
      </c>
      <c r="CF39" s="11"/>
      <c r="CG39" s="11"/>
    </row>
    <row r="40" spans="1:85">
      <c r="A40" s="362" t="s">
        <v>1859</v>
      </c>
      <c r="B40" s="363" t="s">
        <v>1871</v>
      </c>
      <c r="C40" s="413" t="s">
        <v>1864</v>
      </c>
      <c r="D40" s="415" t="s">
        <v>1104</v>
      </c>
      <c r="E40" s="366" t="s">
        <v>187</v>
      </c>
      <c r="F40" s="19"/>
      <c r="G40" s="404">
        <v>18.399999999999999</v>
      </c>
      <c r="H40" s="404">
        <v>16.600000000000001</v>
      </c>
      <c r="I40" s="404">
        <v>4.7</v>
      </c>
      <c r="J40" s="404">
        <v>4.5</v>
      </c>
      <c r="K40" s="11"/>
      <c r="L40" s="11"/>
      <c r="M40" s="11"/>
      <c r="N40" s="11"/>
      <c r="O40" s="366" t="s">
        <v>1425</v>
      </c>
      <c r="P40" s="16"/>
      <c r="Q40" s="16"/>
      <c r="R40" s="11"/>
      <c r="S40" s="16"/>
      <c r="T40" s="11"/>
      <c r="U40" s="11"/>
      <c r="V40" s="11"/>
      <c r="W40" s="11"/>
      <c r="X40" s="11"/>
      <c r="Y40" s="405">
        <v>8.5399999999999991</v>
      </c>
      <c r="Z40" s="404">
        <v>1.9</v>
      </c>
      <c r="AA40" s="19"/>
      <c r="AB40" s="20"/>
      <c r="AC40" s="408">
        <v>10.7</v>
      </c>
      <c r="AD40" s="406">
        <v>4400</v>
      </c>
      <c r="AE40" s="20"/>
      <c r="AF40" s="406">
        <v>650</v>
      </c>
      <c r="AG40" s="19"/>
      <c r="AH40" s="11"/>
      <c r="AI40" s="11"/>
      <c r="AJ40" s="11"/>
      <c r="AK40" s="11"/>
      <c r="AL40" s="20"/>
      <c r="AM40" s="405">
        <v>0.1</v>
      </c>
      <c r="AN40" s="11"/>
      <c r="AO40" s="11"/>
      <c r="AP40" s="405">
        <v>0.21</v>
      </c>
      <c r="AQ40" s="407">
        <v>2.3E-2</v>
      </c>
      <c r="AR40" s="11"/>
      <c r="AS40" s="20"/>
      <c r="AT40" s="366" t="s">
        <v>114</v>
      </c>
      <c r="AU40" s="407">
        <v>1.0999999999999999E-2</v>
      </c>
      <c r="AV40" s="404">
        <v>1</v>
      </c>
      <c r="AW40" s="11"/>
      <c r="AX40" s="11"/>
      <c r="AY40" s="11"/>
      <c r="AZ40" s="11"/>
      <c r="BA40" s="404">
        <v>6.6</v>
      </c>
      <c r="BB40" s="19"/>
      <c r="BC40" s="11"/>
      <c r="BD40" s="11"/>
      <c r="BE40" s="408">
        <v>113</v>
      </c>
      <c r="BF40" s="404">
        <v>16.600000000000001</v>
      </c>
      <c r="BG40" s="408">
        <v>63</v>
      </c>
      <c r="BH40" s="408">
        <v>54</v>
      </c>
      <c r="BI40" s="16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22" t="s">
        <v>102</v>
      </c>
      <c r="CA40" s="22" t="s">
        <v>108</v>
      </c>
      <c r="CB40" s="11"/>
      <c r="CC40" s="409">
        <v>1.26</v>
      </c>
      <c r="CD40" s="11"/>
      <c r="CE40" s="22" t="s">
        <v>342</v>
      </c>
      <c r="CF40" s="11"/>
      <c r="CG40" s="11"/>
    </row>
    <row r="41" spans="1:85">
      <c r="A41" s="362" t="s">
        <v>1859</v>
      </c>
      <c r="B41" s="363" t="s">
        <v>1871</v>
      </c>
      <c r="C41" s="413" t="s">
        <v>993</v>
      </c>
      <c r="D41" s="415" t="s">
        <v>98</v>
      </c>
      <c r="E41" s="366"/>
      <c r="F41" s="19"/>
      <c r="G41" s="404"/>
      <c r="H41" s="404"/>
      <c r="I41" s="404"/>
      <c r="J41" s="404"/>
      <c r="K41" s="11"/>
      <c r="L41" s="11"/>
      <c r="M41" s="11"/>
      <c r="N41" s="11"/>
      <c r="O41" s="366"/>
      <c r="P41" s="16"/>
      <c r="Q41" s="16"/>
      <c r="R41" s="11"/>
      <c r="S41" s="16"/>
      <c r="T41" s="11"/>
      <c r="U41" s="11"/>
      <c r="V41" s="11"/>
      <c r="W41" s="11"/>
      <c r="X41" s="11"/>
      <c r="Y41" s="405"/>
      <c r="Z41" s="404"/>
      <c r="AA41" s="19"/>
      <c r="AB41" s="20"/>
      <c r="AC41" s="408"/>
      <c r="AD41" s="406"/>
      <c r="AE41" s="20"/>
      <c r="AF41" s="406"/>
      <c r="AG41" s="19"/>
      <c r="AH41" s="11"/>
      <c r="AI41" s="11"/>
      <c r="AJ41" s="11"/>
      <c r="AK41" s="11"/>
      <c r="AL41" s="20"/>
      <c r="AM41" s="405"/>
      <c r="AN41" s="11"/>
      <c r="AO41" s="11"/>
      <c r="AP41" s="405"/>
      <c r="AQ41" s="407"/>
      <c r="AR41" s="11"/>
      <c r="AS41" s="20"/>
      <c r="AT41" s="366"/>
      <c r="AU41" s="407"/>
      <c r="AV41" s="404"/>
      <c r="AW41" s="11"/>
      <c r="AX41" s="11"/>
      <c r="AY41" s="11"/>
      <c r="AZ41" s="11"/>
      <c r="BA41" s="404"/>
      <c r="BB41" s="19"/>
      <c r="BC41" s="11"/>
      <c r="BD41" s="11"/>
      <c r="BE41" s="408"/>
      <c r="BF41" s="404"/>
      <c r="BG41" s="408"/>
      <c r="BH41" s="408"/>
      <c r="BI41" s="16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22" t="s">
        <v>102</v>
      </c>
      <c r="CA41" s="22" t="s">
        <v>108</v>
      </c>
      <c r="CB41" s="11"/>
      <c r="CC41" s="409"/>
      <c r="CD41" s="11"/>
      <c r="CE41" s="22" t="s">
        <v>342</v>
      </c>
      <c r="CF41" s="11"/>
      <c r="CG41" s="11"/>
    </row>
    <row r="42" spans="1:85">
      <c r="A42" s="362" t="s">
        <v>1859</v>
      </c>
      <c r="B42" s="363" t="s">
        <v>1871</v>
      </c>
      <c r="C42" s="413" t="s">
        <v>998</v>
      </c>
      <c r="D42" s="414" t="s">
        <v>1022</v>
      </c>
      <c r="E42" s="366"/>
      <c r="F42" s="19"/>
      <c r="G42" s="404"/>
      <c r="H42" s="404"/>
      <c r="I42" s="404"/>
      <c r="J42" s="404"/>
      <c r="K42" s="11"/>
      <c r="L42" s="11"/>
      <c r="M42" s="11"/>
      <c r="N42" s="11"/>
      <c r="O42" s="366"/>
      <c r="P42" s="16"/>
      <c r="Q42" s="16"/>
      <c r="R42" s="11"/>
      <c r="S42" s="16"/>
      <c r="T42" s="11"/>
      <c r="U42" s="11"/>
      <c r="V42" s="11"/>
      <c r="W42" s="11"/>
      <c r="X42" s="11"/>
      <c r="Y42" s="405"/>
      <c r="Z42" s="404"/>
      <c r="AA42" s="19"/>
      <c r="AB42" s="20"/>
      <c r="AC42" s="408"/>
      <c r="AD42" s="406"/>
      <c r="AE42" s="20"/>
      <c r="AF42" s="406"/>
      <c r="AG42" s="19"/>
      <c r="AH42" s="11"/>
      <c r="AI42" s="11"/>
      <c r="AJ42" s="11"/>
      <c r="AK42" s="11"/>
      <c r="AL42" s="20"/>
      <c r="AM42" s="405"/>
      <c r="AN42" s="11"/>
      <c r="AO42" s="11"/>
      <c r="AP42" s="405"/>
      <c r="AQ42" s="407"/>
      <c r="AR42" s="11"/>
      <c r="AS42" s="20"/>
      <c r="AT42" s="366"/>
      <c r="AU42" s="407"/>
      <c r="AV42" s="404"/>
      <c r="AW42" s="11"/>
      <c r="AX42" s="11"/>
      <c r="AY42" s="11"/>
      <c r="AZ42" s="11"/>
      <c r="BA42" s="404"/>
      <c r="BB42" s="19"/>
      <c r="BC42" s="11"/>
      <c r="BD42" s="11"/>
      <c r="BE42" s="408"/>
      <c r="BF42" s="404"/>
      <c r="BG42" s="408"/>
      <c r="BH42" s="408"/>
      <c r="BI42" s="16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22" t="s">
        <v>102</v>
      </c>
      <c r="CA42" s="22" t="s">
        <v>108</v>
      </c>
      <c r="CB42" s="11"/>
      <c r="CC42" s="409"/>
      <c r="CD42" s="11"/>
      <c r="CE42" s="22" t="s">
        <v>342</v>
      </c>
      <c r="CF42" s="11"/>
      <c r="CG42" s="11"/>
    </row>
    <row r="43" spans="1:85">
      <c r="A43" s="362" t="s">
        <v>1859</v>
      </c>
      <c r="B43" s="363" t="s">
        <v>1871</v>
      </c>
      <c r="C43" s="413" t="s">
        <v>1865</v>
      </c>
      <c r="D43" s="414" t="s">
        <v>1163</v>
      </c>
      <c r="E43" s="366" t="s">
        <v>99</v>
      </c>
      <c r="F43" s="19"/>
      <c r="G43" s="404">
        <v>23.6</v>
      </c>
      <c r="H43" s="404">
        <v>24.6</v>
      </c>
      <c r="I43" s="404">
        <v>5.7</v>
      </c>
      <c r="J43" s="404">
        <v>8.1999999999999993</v>
      </c>
      <c r="K43" s="11"/>
      <c r="L43" s="11"/>
      <c r="M43" s="11"/>
      <c r="N43" s="11"/>
      <c r="O43" s="366" t="s">
        <v>1872</v>
      </c>
      <c r="P43" s="16"/>
      <c r="Q43" s="16"/>
      <c r="R43" s="11"/>
      <c r="S43" s="16"/>
      <c r="T43" s="11"/>
      <c r="U43" s="11"/>
      <c r="V43" s="11"/>
      <c r="W43" s="11"/>
      <c r="X43" s="11"/>
      <c r="Y43" s="405">
        <v>7.66</v>
      </c>
      <c r="Z43" s="404">
        <v>2.2000000000000002</v>
      </c>
      <c r="AA43" s="19"/>
      <c r="AB43" s="20"/>
      <c r="AC43" s="408">
        <v>7.7</v>
      </c>
      <c r="AD43" s="406">
        <v>52000</v>
      </c>
      <c r="AE43" s="20"/>
      <c r="AF43" s="406">
        <v>730</v>
      </c>
      <c r="AG43" s="19"/>
      <c r="AH43" s="11"/>
      <c r="AI43" s="11"/>
      <c r="AJ43" s="11"/>
      <c r="AK43" s="11"/>
      <c r="AL43" s="20"/>
      <c r="AM43" s="405">
        <v>0.1</v>
      </c>
      <c r="AN43" s="11"/>
      <c r="AO43" s="11"/>
      <c r="AP43" s="405">
        <v>0.37</v>
      </c>
      <c r="AQ43" s="407">
        <v>2.8000000000000001E-2</v>
      </c>
      <c r="AR43" s="11"/>
      <c r="AS43" s="20"/>
      <c r="AT43" s="405">
        <v>0.05</v>
      </c>
      <c r="AU43" s="407">
        <v>3.4000000000000002E-2</v>
      </c>
      <c r="AV43" s="404">
        <v>1.1000000000000001</v>
      </c>
      <c r="AW43" s="11"/>
      <c r="AX43" s="11"/>
      <c r="AY43" s="11"/>
      <c r="AZ43" s="11"/>
      <c r="BA43" s="404">
        <v>3.9</v>
      </c>
      <c r="BB43" s="19"/>
      <c r="BC43" s="11"/>
      <c r="BD43" s="11"/>
      <c r="BE43" s="408">
        <v>94.2</v>
      </c>
      <c r="BF43" s="404">
        <v>18.399999999999999</v>
      </c>
      <c r="BG43" s="408">
        <v>72</v>
      </c>
      <c r="BH43" s="408">
        <v>63</v>
      </c>
      <c r="BI43" s="16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22" t="s">
        <v>102</v>
      </c>
      <c r="CA43" s="22" t="s">
        <v>108</v>
      </c>
      <c r="CB43" s="11"/>
      <c r="CC43" s="409">
        <v>2.17</v>
      </c>
      <c r="CD43" s="11"/>
      <c r="CE43" s="22" t="s">
        <v>342</v>
      </c>
      <c r="CF43" s="11"/>
      <c r="CG43" s="11"/>
    </row>
    <row r="44" spans="1:85">
      <c r="A44" s="362" t="s">
        <v>1859</v>
      </c>
      <c r="B44" s="363" t="s">
        <v>1871</v>
      </c>
      <c r="C44" s="413" t="s">
        <v>1867</v>
      </c>
      <c r="D44" s="414" t="s">
        <v>1131</v>
      </c>
      <c r="E44" s="366" t="s">
        <v>187</v>
      </c>
      <c r="F44" s="19"/>
      <c r="G44" s="404">
        <v>18.2</v>
      </c>
      <c r="H44" s="404">
        <v>17.3</v>
      </c>
      <c r="I44" s="404">
        <v>1.6</v>
      </c>
      <c r="J44" s="404">
        <v>9.3000000000000007</v>
      </c>
      <c r="K44" s="11"/>
      <c r="L44" s="11"/>
      <c r="M44" s="11"/>
      <c r="N44" s="11"/>
      <c r="O44" s="366" t="s">
        <v>112</v>
      </c>
      <c r="P44" s="16"/>
      <c r="Q44" s="16"/>
      <c r="R44" s="11"/>
      <c r="S44" s="16"/>
      <c r="T44" s="11"/>
      <c r="U44" s="11"/>
      <c r="V44" s="11"/>
      <c r="W44" s="11"/>
      <c r="X44" s="11"/>
      <c r="Y44" s="405">
        <v>7.76</v>
      </c>
      <c r="Z44" s="404">
        <v>1</v>
      </c>
      <c r="AA44" s="19"/>
      <c r="AB44" s="20"/>
      <c r="AC44" s="408">
        <v>8.3000000000000007</v>
      </c>
      <c r="AD44" s="406">
        <v>34000</v>
      </c>
      <c r="AE44" s="20"/>
      <c r="AF44" s="406">
        <v>1300</v>
      </c>
      <c r="AG44" s="19"/>
      <c r="AH44" s="11"/>
      <c r="AI44" s="11"/>
      <c r="AJ44" s="11"/>
      <c r="AK44" s="11"/>
      <c r="AL44" s="20"/>
      <c r="AM44" s="405">
        <v>0.1</v>
      </c>
      <c r="AN44" s="11"/>
      <c r="AO44" s="11"/>
      <c r="AP44" s="405">
        <v>0.46</v>
      </c>
      <c r="AQ44" s="407">
        <v>4.4999999999999998E-2</v>
      </c>
      <c r="AR44" s="11"/>
      <c r="AS44" s="20"/>
      <c r="AT44" s="405">
        <v>0.06</v>
      </c>
      <c r="AU44" s="407">
        <v>1.4999999999999999E-2</v>
      </c>
      <c r="AV44" s="404">
        <v>2.2999999999999998</v>
      </c>
      <c r="AW44" s="11"/>
      <c r="AX44" s="11"/>
      <c r="AY44" s="11"/>
      <c r="AZ44" s="11"/>
      <c r="BA44" s="411">
        <v>14</v>
      </c>
      <c r="BB44" s="19"/>
      <c r="BC44" s="11"/>
      <c r="BD44" s="11"/>
      <c r="BE44" s="408">
        <v>88.6</v>
      </c>
      <c r="BF44" s="404">
        <v>32</v>
      </c>
      <c r="BG44" s="408">
        <v>130</v>
      </c>
      <c r="BH44" s="408">
        <v>109</v>
      </c>
      <c r="BI44" s="16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22"/>
      <c r="CA44" s="22"/>
      <c r="CB44" s="11"/>
      <c r="CC44" s="409">
        <v>1.38</v>
      </c>
      <c r="CD44" s="11"/>
      <c r="CE44" s="22"/>
      <c r="CF44" s="11"/>
      <c r="CG44" s="11"/>
    </row>
    <row r="45" spans="1:85">
      <c r="A45" s="362" t="s">
        <v>1859</v>
      </c>
      <c r="B45" s="363" t="s">
        <v>1871</v>
      </c>
      <c r="C45" s="413" t="s">
        <v>1014</v>
      </c>
      <c r="D45" s="415" t="s">
        <v>1123</v>
      </c>
      <c r="E45" s="366" t="s">
        <v>104</v>
      </c>
      <c r="F45" s="19"/>
      <c r="G45" s="404">
        <v>2.1</v>
      </c>
      <c r="H45" s="404">
        <v>5</v>
      </c>
      <c r="I45" s="404">
        <v>4.7</v>
      </c>
      <c r="J45" s="404">
        <v>3.6</v>
      </c>
      <c r="K45" s="11"/>
      <c r="L45" s="11"/>
      <c r="M45" s="11"/>
      <c r="N45" s="11"/>
      <c r="O45" s="366" t="s">
        <v>1425</v>
      </c>
      <c r="P45" s="16"/>
      <c r="Q45" s="16"/>
      <c r="R45" s="11"/>
      <c r="S45" s="16"/>
      <c r="T45" s="11"/>
      <c r="U45" s="11"/>
      <c r="V45" s="11"/>
      <c r="W45" s="11"/>
      <c r="X45" s="11"/>
      <c r="Y45" s="405">
        <v>7.7</v>
      </c>
      <c r="Z45" s="404">
        <v>1.4</v>
      </c>
      <c r="AA45" s="19"/>
      <c r="AB45" s="20"/>
      <c r="AC45" s="408">
        <v>12.5</v>
      </c>
      <c r="AD45" s="406">
        <v>3300</v>
      </c>
      <c r="AE45" s="20"/>
      <c r="AF45" s="406">
        <v>570</v>
      </c>
      <c r="AG45" s="19"/>
      <c r="AH45" s="11"/>
      <c r="AI45" s="11"/>
      <c r="AJ45" s="11"/>
      <c r="AK45" s="11"/>
      <c r="AL45" s="20"/>
      <c r="AM45" s="405">
        <v>0.11</v>
      </c>
      <c r="AN45" s="11"/>
      <c r="AO45" s="11"/>
      <c r="AP45" s="405">
        <v>0.36</v>
      </c>
      <c r="AQ45" s="405">
        <v>0.1</v>
      </c>
      <c r="AR45" s="11"/>
      <c r="AS45" s="20"/>
      <c r="AT45" s="408" t="s">
        <v>114</v>
      </c>
      <c r="AU45" s="407">
        <v>7.0000000000000001E-3</v>
      </c>
      <c r="AV45" s="404">
        <v>1.4</v>
      </c>
      <c r="AW45" s="11"/>
      <c r="AX45" s="11"/>
      <c r="AY45" s="11"/>
      <c r="AZ45" s="11"/>
      <c r="BA45" s="404">
        <v>5.6</v>
      </c>
      <c r="BB45" s="19"/>
      <c r="BC45" s="11"/>
      <c r="BD45" s="11"/>
      <c r="BE45" s="411">
        <v>101</v>
      </c>
      <c r="BF45" s="404">
        <v>16.600000000000001</v>
      </c>
      <c r="BG45" s="408">
        <v>65</v>
      </c>
      <c r="BH45" s="408">
        <v>55</v>
      </c>
      <c r="BI45" s="16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22"/>
      <c r="CA45" s="22"/>
      <c r="CB45" s="11"/>
      <c r="CC45" s="409">
        <v>0.67</v>
      </c>
      <c r="CD45" s="11"/>
      <c r="CE45" s="22"/>
      <c r="CF45" s="11"/>
      <c r="CG45" s="11"/>
    </row>
    <row r="46" spans="1:85">
      <c r="A46" s="362" t="s">
        <v>1859</v>
      </c>
      <c r="B46" s="363" t="s">
        <v>1873</v>
      </c>
      <c r="C46" s="413" t="s">
        <v>1874</v>
      </c>
      <c r="D46" s="415" t="s">
        <v>1041</v>
      </c>
      <c r="E46" s="366"/>
      <c r="F46" s="19"/>
      <c r="G46" s="404"/>
      <c r="H46" s="404"/>
      <c r="I46" s="404"/>
      <c r="J46" s="404"/>
      <c r="K46" s="11"/>
      <c r="L46" s="11"/>
      <c r="M46" s="11"/>
      <c r="N46" s="11"/>
      <c r="O46" s="366"/>
      <c r="P46" s="16"/>
      <c r="Q46" s="16"/>
      <c r="R46" s="11"/>
      <c r="S46" s="16"/>
      <c r="T46" s="11"/>
      <c r="U46" s="11"/>
      <c r="V46" s="11"/>
      <c r="W46" s="11"/>
      <c r="X46" s="11"/>
      <c r="Y46" s="405"/>
      <c r="Z46" s="404"/>
      <c r="AA46" s="19"/>
      <c r="AB46" s="20"/>
      <c r="AC46" s="408"/>
      <c r="AD46" s="406"/>
      <c r="AE46" s="20"/>
      <c r="AF46" s="406"/>
      <c r="AG46" s="19"/>
      <c r="AH46" s="11"/>
      <c r="AI46" s="11"/>
      <c r="AJ46" s="11"/>
      <c r="AK46" s="11"/>
      <c r="AL46" s="20"/>
      <c r="AM46" s="405"/>
      <c r="AN46" s="11"/>
      <c r="AO46" s="11"/>
      <c r="AP46" s="405"/>
      <c r="AQ46" s="407"/>
      <c r="AR46" s="11"/>
      <c r="AS46" s="20"/>
      <c r="AT46" s="408"/>
      <c r="AU46" s="407"/>
      <c r="AV46" s="404"/>
      <c r="AW46" s="11"/>
      <c r="AX46" s="11"/>
      <c r="AY46" s="11"/>
      <c r="AZ46" s="11"/>
      <c r="BA46" s="404"/>
      <c r="BB46" s="19"/>
      <c r="BC46" s="11"/>
      <c r="BD46" s="11"/>
      <c r="BE46" s="411"/>
      <c r="BF46" s="404"/>
      <c r="BG46" s="408"/>
      <c r="BH46" s="408"/>
      <c r="BI46" s="16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22" t="s">
        <v>102</v>
      </c>
      <c r="CA46" s="22" t="s">
        <v>108</v>
      </c>
      <c r="CB46" s="11"/>
      <c r="CC46" s="409"/>
      <c r="CD46" s="11"/>
      <c r="CE46" s="22" t="s">
        <v>342</v>
      </c>
      <c r="CF46" s="11"/>
      <c r="CG46" s="11"/>
    </row>
    <row r="47" spans="1:85">
      <c r="A47" s="362" t="s">
        <v>1859</v>
      </c>
      <c r="B47" s="363" t="s">
        <v>1873</v>
      </c>
      <c r="C47" s="413" t="s">
        <v>1875</v>
      </c>
      <c r="D47" s="415" t="s">
        <v>213</v>
      </c>
      <c r="E47" s="366"/>
      <c r="F47" s="19"/>
      <c r="G47" s="404"/>
      <c r="H47" s="404"/>
      <c r="I47" s="404"/>
      <c r="J47" s="404"/>
      <c r="K47" s="11"/>
      <c r="L47" s="11"/>
      <c r="M47" s="11"/>
      <c r="N47" s="11"/>
      <c r="O47" s="366"/>
      <c r="P47" s="16"/>
      <c r="Q47" s="16"/>
      <c r="R47" s="11"/>
      <c r="S47" s="16"/>
      <c r="T47" s="11"/>
      <c r="U47" s="11"/>
      <c r="V47" s="11"/>
      <c r="W47" s="11"/>
      <c r="X47" s="11"/>
      <c r="Y47" s="405"/>
      <c r="Z47" s="404"/>
      <c r="AA47" s="19"/>
      <c r="AB47" s="20"/>
      <c r="AC47" s="408"/>
      <c r="AD47" s="406"/>
      <c r="AE47" s="20"/>
      <c r="AF47" s="406"/>
      <c r="AG47" s="19"/>
      <c r="AH47" s="11"/>
      <c r="AI47" s="11"/>
      <c r="AJ47" s="11"/>
      <c r="AK47" s="11"/>
      <c r="AL47" s="20"/>
      <c r="AM47" s="405"/>
      <c r="AN47" s="11"/>
      <c r="AO47" s="11"/>
      <c r="AP47" s="405"/>
      <c r="AQ47" s="407"/>
      <c r="AR47" s="11"/>
      <c r="AS47" s="20"/>
      <c r="AT47" s="408"/>
      <c r="AU47" s="407"/>
      <c r="AV47" s="404"/>
      <c r="AW47" s="11"/>
      <c r="AX47" s="11"/>
      <c r="AY47" s="11"/>
      <c r="AZ47" s="11"/>
      <c r="BA47" s="404"/>
      <c r="BB47" s="19"/>
      <c r="BC47" s="11"/>
      <c r="BD47" s="11"/>
      <c r="BE47" s="411"/>
      <c r="BF47" s="404"/>
      <c r="BG47" s="408"/>
      <c r="BH47" s="408"/>
      <c r="BI47" s="16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22" t="s">
        <v>102</v>
      </c>
      <c r="CA47" s="22" t="s">
        <v>108</v>
      </c>
      <c r="CB47" s="11"/>
      <c r="CC47" s="409"/>
      <c r="CD47" s="11"/>
      <c r="CE47" s="22" t="s">
        <v>342</v>
      </c>
      <c r="CF47" s="11"/>
      <c r="CG47" s="11"/>
    </row>
    <row r="48" spans="1:85">
      <c r="A48" s="362" t="s">
        <v>1859</v>
      </c>
      <c r="B48" s="363" t="s">
        <v>1873</v>
      </c>
      <c r="C48" s="416" t="s">
        <v>993</v>
      </c>
      <c r="D48" s="417" t="s">
        <v>209</v>
      </c>
      <c r="E48" s="364" t="s">
        <v>99</v>
      </c>
      <c r="F48" s="19"/>
      <c r="G48" s="418">
        <v>21.1</v>
      </c>
      <c r="H48" s="418">
        <v>15.7</v>
      </c>
      <c r="I48" s="418">
        <v>0.9</v>
      </c>
      <c r="J48" s="418">
        <v>1.7</v>
      </c>
      <c r="K48" s="11"/>
      <c r="L48" s="11"/>
      <c r="M48" s="11"/>
      <c r="N48" s="11"/>
      <c r="O48" s="364" t="s">
        <v>1876</v>
      </c>
      <c r="P48" s="16"/>
      <c r="Q48" s="16"/>
      <c r="R48" s="11"/>
      <c r="S48" s="16"/>
      <c r="T48" s="11"/>
      <c r="U48" s="11"/>
      <c r="V48" s="11"/>
      <c r="W48" s="11"/>
      <c r="X48" s="11"/>
      <c r="Y48" s="419">
        <v>8.1300000000000008</v>
      </c>
      <c r="Z48" s="418">
        <v>0.4</v>
      </c>
      <c r="AA48" s="19"/>
      <c r="AB48" s="20"/>
      <c r="AC48" s="364"/>
      <c r="AD48" s="420">
        <v>10000</v>
      </c>
      <c r="AE48" s="20"/>
      <c r="AF48" s="420">
        <v>210</v>
      </c>
      <c r="AG48" s="19"/>
      <c r="AH48" s="11"/>
      <c r="AI48" s="11"/>
      <c r="AJ48" s="11"/>
      <c r="AK48" s="11"/>
      <c r="AL48" s="20"/>
      <c r="AM48" s="419">
        <v>0.15</v>
      </c>
      <c r="AN48" s="11"/>
      <c r="AO48" s="11"/>
      <c r="AP48" s="419">
        <v>7.0000000000000007E-2</v>
      </c>
      <c r="AQ48" s="421">
        <v>5.0000000000000001E-3</v>
      </c>
      <c r="AR48" s="11"/>
      <c r="AS48" s="20"/>
      <c r="AT48" s="419">
        <v>0.02</v>
      </c>
      <c r="AU48" s="421">
        <v>7.0000000000000001E-3</v>
      </c>
      <c r="AV48" s="419">
        <v>0.8</v>
      </c>
      <c r="AW48" s="11"/>
      <c r="AX48" s="11"/>
      <c r="AY48" s="11"/>
      <c r="AZ48" s="11"/>
      <c r="BA48" s="418">
        <v>4.7</v>
      </c>
      <c r="BB48" s="19"/>
      <c r="BC48" s="11"/>
      <c r="BD48" s="11"/>
      <c r="BE48" s="364"/>
      <c r="BF48" s="418">
        <v>16.7</v>
      </c>
      <c r="BG48" s="422">
        <v>54</v>
      </c>
      <c r="BH48" s="422">
        <v>65</v>
      </c>
      <c r="BI48" s="16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22" t="s">
        <v>102</v>
      </c>
      <c r="CA48" s="22" t="s">
        <v>108</v>
      </c>
      <c r="CB48" s="11"/>
      <c r="CC48" s="423">
        <v>0.55000000000000004</v>
      </c>
      <c r="CD48" s="11"/>
      <c r="CE48" s="22" t="s">
        <v>342</v>
      </c>
      <c r="CF48" s="11"/>
      <c r="CG48" s="11"/>
    </row>
    <row r="49" spans="1:85">
      <c r="A49" s="362" t="s">
        <v>1859</v>
      </c>
      <c r="B49" s="363" t="s">
        <v>1873</v>
      </c>
      <c r="C49" s="413" t="s">
        <v>1877</v>
      </c>
      <c r="D49" s="417" t="s">
        <v>1202</v>
      </c>
      <c r="E49" s="364"/>
      <c r="F49" s="19"/>
      <c r="G49" s="418"/>
      <c r="H49" s="418"/>
      <c r="I49" s="418"/>
      <c r="J49" s="418"/>
      <c r="K49" s="11"/>
      <c r="L49" s="11"/>
      <c r="M49" s="11"/>
      <c r="N49" s="11"/>
      <c r="O49" s="364"/>
      <c r="P49" s="16"/>
      <c r="Q49" s="16"/>
      <c r="R49" s="11"/>
      <c r="S49" s="16"/>
      <c r="T49" s="11"/>
      <c r="U49" s="11"/>
      <c r="V49" s="11"/>
      <c r="W49" s="11"/>
      <c r="X49" s="11"/>
      <c r="Y49" s="419"/>
      <c r="Z49" s="418"/>
      <c r="AA49" s="19"/>
      <c r="AB49" s="20"/>
      <c r="AC49" s="364"/>
      <c r="AD49" s="420"/>
      <c r="AE49" s="20"/>
      <c r="AF49" s="420"/>
      <c r="AG49" s="19"/>
      <c r="AH49" s="11"/>
      <c r="AI49" s="11"/>
      <c r="AJ49" s="11"/>
      <c r="AK49" s="11"/>
      <c r="AL49" s="20"/>
      <c r="AM49" s="419"/>
      <c r="AN49" s="11"/>
      <c r="AO49" s="11"/>
      <c r="AP49" s="419"/>
      <c r="AQ49" s="421"/>
      <c r="AR49" s="11"/>
      <c r="AS49" s="20"/>
      <c r="AT49" s="419"/>
      <c r="AU49" s="421"/>
      <c r="AV49" s="419"/>
      <c r="AW49" s="11"/>
      <c r="AX49" s="11"/>
      <c r="AY49" s="11"/>
      <c r="AZ49" s="11"/>
      <c r="BA49" s="418"/>
      <c r="BB49" s="19"/>
      <c r="BC49" s="11"/>
      <c r="BD49" s="11"/>
      <c r="BE49" s="364"/>
      <c r="BF49" s="418"/>
      <c r="BG49" s="422"/>
      <c r="BH49" s="422"/>
      <c r="BI49" s="16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22" t="s">
        <v>102</v>
      </c>
      <c r="CA49" s="22" t="s">
        <v>108</v>
      </c>
      <c r="CB49" s="11"/>
      <c r="CC49" s="423"/>
      <c r="CD49" s="11"/>
      <c r="CE49" s="22" t="s">
        <v>342</v>
      </c>
      <c r="CF49" s="11"/>
      <c r="CG49" s="11"/>
    </row>
    <row r="50" spans="1:85">
      <c r="A50" s="362" t="s">
        <v>1859</v>
      </c>
      <c r="B50" s="363" t="s">
        <v>1873</v>
      </c>
      <c r="C50" s="413" t="s">
        <v>1878</v>
      </c>
      <c r="D50" s="417" t="s">
        <v>1122</v>
      </c>
      <c r="E50" s="364"/>
      <c r="F50" s="19"/>
      <c r="G50" s="418"/>
      <c r="H50" s="418"/>
      <c r="I50" s="418"/>
      <c r="J50" s="418"/>
      <c r="K50" s="11"/>
      <c r="L50" s="11"/>
      <c r="M50" s="11"/>
      <c r="N50" s="11"/>
      <c r="O50" s="364"/>
      <c r="P50" s="16"/>
      <c r="Q50" s="16"/>
      <c r="R50" s="11"/>
      <c r="S50" s="16"/>
      <c r="T50" s="11"/>
      <c r="U50" s="11"/>
      <c r="V50" s="11"/>
      <c r="W50" s="11"/>
      <c r="X50" s="11"/>
      <c r="Y50" s="419"/>
      <c r="Z50" s="418"/>
      <c r="AA50" s="19"/>
      <c r="AB50" s="20"/>
      <c r="AC50" s="364"/>
      <c r="AD50" s="420"/>
      <c r="AE50" s="20"/>
      <c r="AF50" s="420"/>
      <c r="AG50" s="19"/>
      <c r="AH50" s="11"/>
      <c r="AI50" s="11"/>
      <c r="AJ50" s="11"/>
      <c r="AK50" s="11"/>
      <c r="AL50" s="20"/>
      <c r="AM50" s="419"/>
      <c r="AN50" s="11"/>
      <c r="AO50" s="11"/>
      <c r="AP50" s="419"/>
      <c r="AQ50" s="421"/>
      <c r="AR50" s="11"/>
      <c r="AS50" s="20"/>
      <c r="AT50" s="419"/>
      <c r="AU50" s="421"/>
      <c r="AV50" s="419"/>
      <c r="AW50" s="11"/>
      <c r="AX50" s="11"/>
      <c r="AY50" s="11"/>
      <c r="AZ50" s="11"/>
      <c r="BA50" s="418"/>
      <c r="BB50" s="19"/>
      <c r="BC50" s="11"/>
      <c r="BD50" s="11"/>
      <c r="BE50" s="364"/>
      <c r="BF50" s="418"/>
      <c r="BG50" s="422"/>
      <c r="BH50" s="422"/>
      <c r="BI50" s="16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22" t="s">
        <v>102</v>
      </c>
      <c r="CA50" s="22" t="s">
        <v>108</v>
      </c>
      <c r="CB50" s="11"/>
      <c r="CC50" s="423"/>
      <c r="CD50" s="11"/>
      <c r="CE50" s="22" t="s">
        <v>342</v>
      </c>
      <c r="CF50" s="11"/>
      <c r="CG50" s="11"/>
    </row>
    <row r="51" spans="1:85">
      <c r="A51" s="362" t="s">
        <v>1859</v>
      </c>
      <c r="B51" s="363" t="s">
        <v>1873</v>
      </c>
      <c r="C51" s="416" t="s">
        <v>1879</v>
      </c>
      <c r="D51" s="424" t="s">
        <v>1041</v>
      </c>
      <c r="E51" s="364" t="s">
        <v>99</v>
      </c>
      <c r="F51" s="19"/>
      <c r="G51" s="418">
        <v>23.9</v>
      </c>
      <c r="H51" s="418">
        <v>17</v>
      </c>
      <c r="I51" s="418">
        <v>2</v>
      </c>
      <c r="J51" s="418">
        <v>2.2999999999999998</v>
      </c>
      <c r="K51" s="11"/>
      <c r="L51" s="11"/>
      <c r="M51" s="11"/>
      <c r="N51" s="11"/>
      <c r="O51" s="364" t="s">
        <v>112</v>
      </c>
      <c r="P51" s="16"/>
      <c r="Q51" s="16"/>
      <c r="R51" s="11"/>
      <c r="S51" s="16"/>
      <c r="T51" s="11"/>
      <c r="U51" s="11"/>
      <c r="V51" s="11"/>
      <c r="W51" s="11"/>
      <c r="X51" s="11"/>
      <c r="Y51" s="419">
        <v>8.08</v>
      </c>
      <c r="Z51" s="418">
        <v>0.5</v>
      </c>
      <c r="AA51" s="19"/>
      <c r="AB51" s="20"/>
      <c r="AC51" s="364"/>
      <c r="AD51" s="420">
        <v>120000</v>
      </c>
      <c r="AE51" s="20"/>
      <c r="AF51" s="420">
        <v>320</v>
      </c>
      <c r="AG51" s="19"/>
      <c r="AH51" s="11"/>
      <c r="AI51" s="11"/>
      <c r="AJ51" s="11"/>
      <c r="AK51" s="11"/>
      <c r="AL51" s="20"/>
      <c r="AM51" s="419">
        <v>0.11</v>
      </c>
      <c r="AN51" s="11"/>
      <c r="AO51" s="11"/>
      <c r="AP51" s="419">
        <v>0.17</v>
      </c>
      <c r="AQ51" s="421">
        <v>0.01</v>
      </c>
      <c r="AR51" s="11"/>
      <c r="AS51" s="20"/>
      <c r="AT51" s="419">
        <v>0.02</v>
      </c>
      <c r="AU51" s="421">
        <v>6.0000000000000001E-3</v>
      </c>
      <c r="AV51" s="419">
        <v>0.92</v>
      </c>
      <c r="AW51" s="11"/>
      <c r="AX51" s="11"/>
      <c r="AY51" s="11"/>
      <c r="AZ51" s="11"/>
      <c r="BA51" s="418">
        <v>4.5</v>
      </c>
      <c r="BB51" s="19"/>
      <c r="BC51" s="11"/>
      <c r="BD51" s="11"/>
      <c r="BE51" s="364"/>
      <c r="BF51" s="418">
        <v>17.3</v>
      </c>
      <c r="BG51" s="422">
        <v>67</v>
      </c>
      <c r="BH51" s="422">
        <v>68</v>
      </c>
      <c r="BI51" s="16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22"/>
      <c r="CA51" s="22"/>
      <c r="CB51" s="11"/>
      <c r="CC51" s="423">
        <v>0.57999999999999996</v>
      </c>
      <c r="CD51" s="11"/>
      <c r="CE51" s="22"/>
      <c r="CF51" s="11"/>
      <c r="CG51" s="11"/>
    </row>
    <row r="52" spans="1:85">
      <c r="A52" s="362" t="s">
        <v>1859</v>
      </c>
      <c r="B52" s="363" t="s">
        <v>1873</v>
      </c>
      <c r="C52" s="416" t="s">
        <v>1011</v>
      </c>
      <c r="D52" s="425" t="s">
        <v>1202</v>
      </c>
      <c r="E52" s="364" t="s">
        <v>104</v>
      </c>
      <c r="F52" s="19"/>
      <c r="G52" s="418">
        <v>7.8</v>
      </c>
      <c r="H52" s="418">
        <v>8.6</v>
      </c>
      <c r="I52" s="418">
        <v>1.1000000000000001</v>
      </c>
      <c r="J52" s="418">
        <v>1.9</v>
      </c>
      <c r="K52" s="11"/>
      <c r="L52" s="11"/>
      <c r="M52" s="11"/>
      <c r="N52" s="11"/>
      <c r="O52" s="364" t="s">
        <v>112</v>
      </c>
      <c r="P52" s="16"/>
      <c r="Q52" s="16"/>
      <c r="R52" s="11"/>
      <c r="S52" s="16"/>
      <c r="T52" s="11"/>
      <c r="U52" s="11"/>
      <c r="V52" s="11"/>
      <c r="W52" s="11"/>
      <c r="X52" s="11"/>
      <c r="Y52" s="419">
        <v>8</v>
      </c>
      <c r="Z52" s="418">
        <v>0.3</v>
      </c>
      <c r="AA52" s="19"/>
      <c r="AB52" s="20"/>
      <c r="AC52" s="364"/>
      <c r="AD52" s="420">
        <v>24000</v>
      </c>
      <c r="AE52" s="20"/>
      <c r="AF52" s="420">
        <v>280</v>
      </c>
      <c r="AG52" s="19"/>
      <c r="AH52" s="11"/>
      <c r="AI52" s="11"/>
      <c r="AJ52" s="11"/>
      <c r="AK52" s="11"/>
      <c r="AL52" s="20"/>
      <c r="AM52" s="419">
        <v>0.14000000000000001</v>
      </c>
      <c r="AN52" s="11"/>
      <c r="AO52" s="11"/>
      <c r="AP52" s="419">
        <v>0.06</v>
      </c>
      <c r="AQ52" s="421">
        <v>6.0000000000000001E-3</v>
      </c>
      <c r="AR52" s="11"/>
      <c r="AS52" s="20"/>
      <c r="AT52" s="419">
        <v>0.02</v>
      </c>
      <c r="AU52" s="421">
        <v>1.0999999999999999E-2</v>
      </c>
      <c r="AV52" s="419">
        <v>0.92</v>
      </c>
      <c r="AW52" s="11"/>
      <c r="AX52" s="11"/>
      <c r="AY52" s="11"/>
      <c r="AZ52" s="11"/>
      <c r="BA52" s="418">
        <v>4.5</v>
      </c>
      <c r="BB52" s="19"/>
      <c r="BC52" s="11"/>
      <c r="BD52" s="11"/>
      <c r="BE52" s="364"/>
      <c r="BF52" s="418">
        <v>16.600000000000001</v>
      </c>
      <c r="BG52" s="422">
        <v>62</v>
      </c>
      <c r="BH52" s="422">
        <v>65</v>
      </c>
      <c r="BI52" s="16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22"/>
      <c r="CA52" s="22"/>
      <c r="CB52" s="11"/>
      <c r="CC52" s="423">
        <v>0.55000000000000004</v>
      </c>
      <c r="CD52" s="11"/>
      <c r="CE52" s="22"/>
      <c r="CF52" s="11"/>
      <c r="CG52" s="11"/>
    </row>
    <row r="53" spans="1:85">
      <c r="A53" s="362" t="s">
        <v>1859</v>
      </c>
      <c r="B53" s="363" t="s">
        <v>1873</v>
      </c>
      <c r="C53" s="416" t="s">
        <v>1880</v>
      </c>
      <c r="D53" s="424" t="s">
        <v>215</v>
      </c>
      <c r="E53" s="364" t="s">
        <v>99</v>
      </c>
      <c r="F53" s="19"/>
      <c r="G53" s="418">
        <v>6</v>
      </c>
      <c r="H53" s="418">
        <v>9.6</v>
      </c>
      <c r="I53" s="418">
        <v>8.6999999999999993</v>
      </c>
      <c r="J53" s="418">
        <v>3.9</v>
      </c>
      <c r="K53" s="11"/>
      <c r="L53" s="11"/>
      <c r="M53" s="11"/>
      <c r="N53" s="11"/>
      <c r="O53" s="364" t="s">
        <v>112</v>
      </c>
      <c r="P53" s="16"/>
      <c r="Q53" s="16"/>
      <c r="R53" s="11"/>
      <c r="S53" s="16"/>
      <c r="T53" s="11"/>
      <c r="U53" s="11"/>
      <c r="V53" s="11"/>
      <c r="W53" s="11"/>
      <c r="X53" s="11"/>
      <c r="Y53" s="419">
        <v>8</v>
      </c>
      <c r="Z53" s="418">
        <v>2</v>
      </c>
      <c r="AA53" s="19"/>
      <c r="AB53" s="20"/>
      <c r="AC53" s="364"/>
      <c r="AD53" s="420">
        <v>3000</v>
      </c>
      <c r="AE53" s="20"/>
      <c r="AF53" s="420">
        <v>730</v>
      </c>
      <c r="AG53" s="19"/>
      <c r="AH53" s="11"/>
      <c r="AI53" s="11"/>
      <c r="AJ53" s="11"/>
      <c r="AK53" s="11"/>
      <c r="AL53" s="20"/>
      <c r="AM53" s="419">
        <v>0.11</v>
      </c>
      <c r="AN53" s="11"/>
      <c r="AO53" s="11"/>
      <c r="AP53" s="419">
        <v>0.54</v>
      </c>
      <c r="AQ53" s="421">
        <v>1.7000000000000001E-2</v>
      </c>
      <c r="AR53" s="11"/>
      <c r="AS53" s="20"/>
      <c r="AT53" s="419">
        <v>0.04</v>
      </c>
      <c r="AU53" s="421">
        <v>0.01</v>
      </c>
      <c r="AV53" s="419">
        <v>0.99</v>
      </c>
      <c r="AW53" s="11"/>
      <c r="AX53" s="11"/>
      <c r="AY53" s="11"/>
      <c r="AZ53" s="11"/>
      <c r="BA53" s="418">
        <v>5.2</v>
      </c>
      <c r="BB53" s="19"/>
      <c r="BC53" s="11"/>
      <c r="BD53" s="11"/>
      <c r="BE53" s="364"/>
      <c r="BF53" s="418">
        <v>16.3</v>
      </c>
      <c r="BG53" s="422">
        <v>59</v>
      </c>
      <c r="BH53" s="422">
        <v>60</v>
      </c>
      <c r="BI53" s="16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22"/>
      <c r="CA53" s="22"/>
      <c r="CB53" s="11"/>
      <c r="CC53" s="423">
        <v>0.69</v>
      </c>
      <c r="CD53" s="11"/>
      <c r="CE53" s="22"/>
      <c r="CF53" s="11"/>
      <c r="CG53" s="11"/>
    </row>
    <row r="54" spans="1:85">
      <c r="A54" s="362" t="s">
        <v>1859</v>
      </c>
      <c r="B54" s="363" t="s">
        <v>1881</v>
      </c>
      <c r="C54" s="416" t="s">
        <v>993</v>
      </c>
      <c r="D54" s="425" t="s">
        <v>1058</v>
      </c>
      <c r="E54" s="364" t="s">
        <v>99</v>
      </c>
      <c r="F54" s="19"/>
      <c r="G54" s="418">
        <v>20.6</v>
      </c>
      <c r="H54" s="418">
        <v>19.2</v>
      </c>
      <c r="I54" s="418">
        <v>1.3</v>
      </c>
      <c r="J54" s="418">
        <v>2.7</v>
      </c>
      <c r="K54" s="11"/>
      <c r="L54" s="11"/>
      <c r="M54" s="11"/>
      <c r="N54" s="11"/>
      <c r="O54" s="364" t="s">
        <v>100</v>
      </c>
      <c r="P54" s="16"/>
      <c r="Q54" s="16"/>
      <c r="R54" s="11"/>
      <c r="S54" s="16"/>
      <c r="T54" s="11"/>
      <c r="U54" s="11"/>
      <c r="V54" s="11"/>
      <c r="W54" s="11"/>
      <c r="X54" s="11"/>
      <c r="Y54" s="419">
        <v>8.82</v>
      </c>
      <c r="Z54" s="418">
        <v>0.9</v>
      </c>
      <c r="AA54" s="19"/>
      <c r="AB54" s="20"/>
      <c r="AC54" s="364"/>
      <c r="AD54" s="420">
        <v>9200</v>
      </c>
      <c r="AE54" s="20"/>
      <c r="AF54" s="420">
        <v>41</v>
      </c>
      <c r="AG54" s="19"/>
      <c r="AH54" s="11"/>
      <c r="AI54" s="11"/>
      <c r="AJ54" s="11"/>
      <c r="AK54" s="11"/>
      <c r="AL54" s="20"/>
      <c r="AM54" s="419">
        <v>0.08</v>
      </c>
      <c r="AN54" s="11"/>
      <c r="AO54" s="11"/>
      <c r="AP54" s="419">
        <v>0.04</v>
      </c>
      <c r="AQ54" s="421">
        <v>4.0000000000000001E-3</v>
      </c>
      <c r="AR54" s="11"/>
      <c r="AS54" s="20"/>
      <c r="AT54" s="419">
        <v>0.02</v>
      </c>
      <c r="AU54" s="422" t="s">
        <v>113</v>
      </c>
      <c r="AV54" s="419">
        <v>0.35</v>
      </c>
      <c r="AW54" s="11"/>
      <c r="AX54" s="11"/>
      <c r="AY54" s="11"/>
      <c r="AZ54" s="11"/>
      <c r="BA54" s="418">
        <v>3.9</v>
      </c>
      <c r="BB54" s="19"/>
      <c r="BC54" s="11"/>
      <c r="BD54" s="11"/>
      <c r="BE54" s="364"/>
      <c r="BF54" s="418">
        <v>14.3</v>
      </c>
      <c r="BG54" s="422">
        <v>64</v>
      </c>
      <c r="BH54" s="422">
        <v>55</v>
      </c>
      <c r="BI54" s="16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22"/>
      <c r="CA54" s="22"/>
      <c r="CB54" s="11"/>
      <c r="CC54" s="423">
        <v>0.97</v>
      </c>
      <c r="CD54" s="11"/>
      <c r="CE54" s="22"/>
      <c r="CF54" s="11"/>
      <c r="CG54" s="11"/>
    </row>
    <row r="55" spans="1:85">
      <c r="A55" s="362" t="s">
        <v>1859</v>
      </c>
      <c r="B55" s="363" t="s">
        <v>1881</v>
      </c>
      <c r="C55" s="416" t="s">
        <v>1879</v>
      </c>
      <c r="D55" s="425" t="s">
        <v>1012</v>
      </c>
      <c r="E55" s="364" t="s">
        <v>99</v>
      </c>
      <c r="F55" s="19"/>
      <c r="G55" s="418">
        <v>23.4</v>
      </c>
      <c r="H55" s="418">
        <v>20.399999999999999</v>
      </c>
      <c r="I55" s="418">
        <v>4.4000000000000004</v>
      </c>
      <c r="J55" s="418">
        <v>3.5</v>
      </c>
      <c r="K55" s="11"/>
      <c r="L55" s="11"/>
      <c r="M55" s="11"/>
      <c r="N55" s="11"/>
      <c r="O55" s="364" t="s">
        <v>1425</v>
      </c>
      <c r="P55" s="16"/>
      <c r="Q55" s="16"/>
      <c r="R55" s="11"/>
      <c r="S55" s="16"/>
      <c r="T55" s="11"/>
      <c r="U55" s="11"/>
      <c r="V55" s="11"/>
      <c r="W55" s="11"/>
      <c r="X55" s="11"/>
      <c r="Y55" s="419">
        <v>8.18</v>
      </c>
      <c r="Z55" s="418">
        <v>0.8</v>
      </c>
      <c r="AA55" s="19"/>
      <c r="AB55" s="20"/>
      <c r="AC55" s="364"/>
      <c r="AD55" s="420">
        <v>65000</v>
      </c>
      <c r="AE55" s="20"/>
      <c r="AF55" s="420">
        <v>190</v>
      </c>
      <c r="AG55" s="19"/>
      <c r="AH55" s="11"/>
      <c r="AI55" s="11"/>
      <c r="AJ55" s="11"/>
      <c r="AK55" s="11"/>
      <c r="AL55" s="20"/>
      <c r="AM55" s="419">
        <v>0.1</v>
      </c>
      <c r="AN55" s="11"/>
      <c r="AO55" s="11"/>
      <c r="AP55" s="419">
        <v>0.38</v>
      </c>
      <c r="AQ55" s="421">
        <v>1.4E-2</v>
      </c>
      <c r="AR55" s="11"/>
      <c r="AS55" s="20"/>
      <c r="AT55" s="364" t="s">
        <v>114</v>
      </c>
      <c r="AU55" s="364" t="s">
        <v>113</v>
      </c>
      <c r="AV55" s="419">
        <v>0.7</v>
      </c>
      <c r="AW55" s="11"/>
      <c r="AX55" s="11"/>
      <c r="AY55" s="11"/>
      <c r="AZ55" s="11"/>
      <c r="BA55" s="418">
        <v>3.5</v>
      </c>
      <c r="BB55" s="19"/>
      <c r="BC55" s="11"/>
      <c r="BD55" s="11"/>
      <c r="BE55" s="364"/>
      <c r="BF55" s="418">
        <v>15.1</v>
      </c>
      <c r="BG55" s="422">
        <v>60</v>
      </c>
      <c r="BH55" s="422">
        <v>58</v>
      </c>
      <c r="BI55" s="16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22"/>
      <c r="CA55" s="22"/>
      <c r="CB55" s="11"/>
      <c r="CC55" s="423">
        <v>0.9</v>
      </c>
      <c r="CD55" s="11"/>
      <c r="CE55" s="22"/>
      <c r="CF55" s="11"/>
      <c r="CG55" s="11"/>
    </row>
    <row r="56" spans="1:85">
      <c r="A56" s="362" t="s">
        <v>1859</v>
      </c>
      <c r="B56" s="363" t="s">
        <v>1881</v>
      </c>
      <c r="C56" s="416" t="s">
        <v>1011</v>
      </c>
      <c r="D56" s="425" t="s">
        <v>209</v>
      </c>
      <c r="E56" s="364" t="s">
        <v>104</v>
      </c>
      <c r="F56" s="19"/>
      <c r="G56" s="418">
        <v>11.9</v>
      </c>
      <c r="H56" s="418">
        <v>10.1</v>
      </c>
      <c r="I56" s="418">
        <v>1</v>
      </c>
      <c r="J56" s="418">
        <v>2.6</v>
      </c>
      <c r="K56" s="11"/>
      <c r="L56" s="11"/>
      <c r="M56" s="11"/>
      <c r="N56" s="11"/>
      <c r="O56" s="364" t="s">
        <v>100</v>
      </c>
      <c r="P56" s="16"/>
      <c r="Q56" s="16"/>
      <c r="R56" s="11"/>
      <c r="S56" s="16"/>
      <c r="T56" s="11"/>
      <c r="U56" s="11"/>
      <c r="V56" s="11"/>
      <c r="W56" s="11"/>
      <c r="X56" s="11"/>
      <c r="Y56" s="419">
        <v>9.0399999999999991</v>
      </c>
      <c r="Z56" s="418">
        <v>0.5</v>
      </c>
      <c r="AA56" s="19"/>
      <c r="AB56" s="20"/>
      <c r="AC56" s="364"/>
      <c r="AD56" s="420">
        <v>82000</v>
      </c>
      <c r="AE56" s="20"/>
      <c r="AF56" s="420">
        <v>170</v>
      </c>
      <c r="AG56" s="19"/>
      <c r="AH56" s="11"/>
      <c r="AI56" s="11"/>
      <c r="AJ56" s="11"/>
      <c r="AK56" s="11"/>
      <c r="AL56" s="20"/>
      <c r="AM56" s="419">
        <v>0.1</v>
      </c>
      <c r="AN56" s="11"/>
      <c r="AO56" s="11"/>
      <c r="AP56" s="419">
        <v>0.04</v>
      </c>
      <c r="AQ56" s="421">
        <v>2E-3</v>
      </c>
      <c r="AR56" s="11"/>
      <c r="AS56" s="20"/>
      <c r="AT56" s="364" t="s">
        <v>114</v>
      </c>
      <c r="AU56" s="421">
        <v>5.0000000000000001E-3</v>
      </c>
      <c r="AV56" s="419">
        <v>0.6</v>
      </c>
      <c r="AW56" s="11"/>
      <c r="AX56" s="11"/>
      <c r="AY56" s="11"/>
      <c r="AZ56" s="11"/>
      <c r="BA56" s="418">
        <v>4.0999999999999996</v>
      </c>
      <c r="BB56" s="19"/>
      <c r="BC56" s="11"/>
      <c r="BD56" s="11"/>
      <c r="BE56" s="364"/>
      <c r="BF56" s="418">
        <v>15.2</v>
      </c>
      <c r="BG56" s="422">
        <v>57</v>
      </c>
      <c r="BH56" s="422">
        <v>57</v>
      </c>
      <c r="BI56" s="16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22"/>
      <c r="CA56" s="22"/>
      <c r="CB56" s="11"/>
      <c r="CC56" s="423">
        <v>0.7</v>
      </c>
      <c r="CD56" s="11"/>
      <c r="CE56" s="22"/>
      <c r="CF56" s="11"/>
      <c r="CG56" s="11"/>
    </row>
    <row r="57" spans="1:85">
      <c r="A57" s="362" t="s">
        <v>1859</v>
      </c>
      <c r="B57" s="363" t="s">
        <v>1881</v>
      </c>
      <c r="C57" s="416" t="s">
        <v>1880</v>
      </c>
      <c r="D57" s="425" t="s">
        <v>1202</v>
      </c>
      <c r="E57" s="364" t="s">
        <v>99</v>
      </c>
      <c r="F57" s="19"/>
      <c r="G57" s="418">
        <v>5.8</v>
      </c>
      <c r="H57" s="418">
        <v>9.6999999999999993</v>
      </c>
      <c r="I57" s="418">
        <v>7.4</v>
      </c>
      <c r="J57" s="418">
        <v>4</v>
      </c>
      <c r="K57" s="11"/>
      <c r="L57" s="11"/>
      <c r="M57" s="11"/>
      <c r="N57" s="11"/>
      <c r="O57" s="364" t="s">
        <v>112</v>
      </c>
      <c r="P57" s="16"/>
      <c r="Q57" s="16"/>
      <c r="R57" s="11"/>
      <c r="S57" s="16"/>
      <c r="T57" s="11"/>
      <c r="U57" s="11"/>
      <c r="V57" s="11"/>
      <c r="W57" s="11"/>
      <c r="X57" s="11"/>
      <c r="Y57" s="419">
        <v>8</v>
      </c>
      <c r="Z57" s="418">
        <v>2</v>
      </c>
      <c r="AA57" s="19"/>
      <c r="AB57" s="20"/>
      <c r="AC57" s="364"/>
      <c r="AD57" s="420">
        <v>82000</v>
      </c>
      <c r="AE57" s="20"/>
      <c r="AF57" s="420">
        <v>440</v>
      </c>
      <c r="AG57" s="19"/>
      <c r="AH57" s="11"/>
      <c r="AI57" s="11"/>
      <c r="AJ57" s="11"/>
      <c r="AK57" s="11"/>
      <c r="AL57" s="20"/>
      <c r="AM57" s="419">
        <v>0.1</v>
      </c>
      <c r="AN57" s="11"/>
      <c r="AO57" s="11"/>
      <c r="AP57" s="419">
        <v>0.49</v>
      </c>
      <c r="AQ57" s="421">
        <v>1.2999999999999999E-2</v>
      </c>
      <c r="AR57" s="11"/>
      <c r="AS57" s="20"/>
      <c r="AT57" s="419">
        <v>0.02</v>
      </c>
      <c r="AU57" s="421">
        <v>8.0000000000000002E-3</v>
      </c>
      <c r="AV57" s="419">
        <v>0.9</v>
      </c>
      <c r="AW57" s="11"/>
      <c r="AX57" s="11"/>
      <c r="AY57" s="11"/>
      <c r="AZ57" s="11"/>
      <c r="BA57" s="418">
        <v>5.0999999999999996</v>
      </c>
      <c r="BB57" s="19"/>
      <c r="BC57" s="11"/>
      <c r="BD57" s="11"/>
      <c r="BE57" s="364"/>
      <c r="BF57" s="418">
        <v>15.1</v>
      </c>
      <c r="BG57" s="422">
        <v>56</v>
      </c>
      <c r="BH57" s="422">
        <v>54</v>
      </c>
      <c r="BI57" s="16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22"/>
      <c r="CA57" s="22"/>
      <c r="CB57" s="11"/>
      <c r="CC57" s="423">
        <v>0.77</v>
      </c>
      <c r="CD57" s="11"/>
      <c r="CE57" s="22"/>
      <c r="CF57" s="11"/>
      <c r="CG57" s="11"/>
    </row>
    <row r="58" spans="1:85">
      <c r="A58" s="362" t="s">
        <v>1859</v>
      </c>
      <c r="B58" s="363" t="s">
        <v>1882</v>
      </c>
      <c r="C58" s="416" t="s">
        <v>1883</v>
      </c>
      <c r="D58" s="425" t="s">
        <v>209</v>
      </c>
      <c r="E58" s="364" t="s">
        <v>104</v>
      </c>
      <c r="F58" s="19"/>
      <c r="G58" s="418">
        <v>21.8</v>
      </c>
      <c r="H58" s="418">
        <v>15.4</v>
      </c>
      <c r="I58" s="418">
        <v>5.6</v>
      </c>
      <c r="J58" s="418">
        <v>3.2</v>
      </c>
      <c r="K58" s="11"/>
      <c r="L58" s="11"/>
      <c r="M58" s="11"/>
      <c r="N58" s="11"/>
      <c r="O58" s="364" t="s">
        <v>100</v>
      </c>
      <c r="P58" s="16"/>
      <c r="Q58" s="16"/>
      <c r="R58" s="11"/>
      <c r="S58" s="16"/>
      <c r="T58" s="11"/>
      <c r="U58" s="11"/>
      <c r="V58" s="11"/>
      <c r="W58" s="11"/>
      <c r="X58" s="11"/>
      <c r="Y58" s="419">
        <v>7.93</v>
      </c>
      <c r="Z58" s="418">
        <v>0.5</v>
      </c>
      <c r="AA58" s="19"/>
      <c r="AB58" s="20"/>
      <c r="AC58" s="364"/>
      <c r="AD58" s="420">
        <v>4600</v>
      </c>
      <c r="AE58" s="20"/>
      <c r="AF58" s="420">
        <v>42</v>
      </c>
      <c r="AG58" s="19"/>
      <c r="AH58" s="11"/>
      <c r="AI58" s="11"/>
      <c r="AJ58" s="11"/>
      <c r="AK58" s="11"/>
      <c r="AL58" s="20"/>
      <c r="AM58" s="419">
        <v>7.0000000000000007E-2</v>
      </c>
      <c r="AN58" s="11"/>
      <c r="AO58" s="11"/>
      <c r="AP58" s="419">
        <v>0.31</v>
      </c>
      <c r="AQ58" s="421">
        <v>0.01</v>
      </c>
      <c r="AR58" s="11"/>
      <c r="AS58" s="20"/>
      <c r="AT58" s="364" t="s">
        <v>114</v>
      </c>
      <c r="AU58" s="364" t="s">
        <v>113</v>
      </c>
      <c r="AV58" s="419">
        <v>0.65</v>
      </c>
      <c r="AW58" s="11"/>
      <c r="AX58" s="11"/>
      <c r="AY58" s="11"/>
      <c r="AZ58" s="11"/>
      <c r="BA58" s="426">
        <v>3</v>
      </c>
      <c r="BB58" s="19"/>
      <c r="BC58" s="11"/>
      <c r="BD58" s="11"/>
      <c r="BE58" s="364"/>
      <c r="BF58" s="418">
        <v>12.2</v>
      </c>
      <c r="BG58" s="422">
        <v>45</v>
      </c>
      <c r="BH58" s="422">
        <v>44</v>
      </c>
      <c r="BI58" s="16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22" t="s">
        <v>102</v>
      </c>
      <c r="CA58" s="22" t="s">
        <v>108</v>
      </c>
      <c r="CB58" s="11"/>
      <c r="CC58" s="423">
        <v>0.75</v>
      </c>
      <c r="CD58" s="11"/>
      <c r="CE58" s="22" t="s">
        <v>342</v>
      </c>
      <c r="CF58" s="11"/>
      <c r="CG58" s="11"/>
    </row>
    <row r="59" spans="1:85">
      <c r="A59" s="362" t="s">
        <v>1859</v>
      </c>
      <c r="B59" s="363" t="s">
        <v>1882</v>
      </c>
      <c r="C59" s="416" t="s">
        <v>1884</v>
      </c>
      <c r="D59" s="425" t="s">
        <v>209</v>
      </c>
      <c r="E59" s="364" t="s">
        <v>99</v>
      </c>
      <c r="F59" s="19"/>
      <c r="G59" s="418">
        <v>23.6</v>
      </c>
      <c r="H59" s="418">
        <v>20.3</v>
      </c>
      <c r="I59" s="418">
        <v>0.9</v>
      </c>
      <c r="J59" s="418">
        <v>1.8</v>
      </c>
      <c r="K59" s="11"/>
      <c r="L59" s="11"/>
      <c r="M59" s="11"/>
      <c r="N59" s="11"/>
      <c r="O59" s="364" t="s">
        <v>100</v>
      </c>
      <c r="P59" s="16"/>
      <c r="Q59" s="16"/>
      <c r="R59" s="11"/>
      <c r="S59" s="16"/>
      <c r="T59" s="11"/>
      <c r="U59" s="11"/>
      <c r="V59" s="11"/>
      <c r="W59" s="11"/>
      <c r="X59" s="11"/>
      <c r="Y59" s="419">
        <v>8.7799999999999994</v>
      </c>
      <c r="Z59" s="418">
        <v>0.7</v>
      </c>
      <c r="AA59" s="19"/>
      <c r="AB59" s="20"/>
      <c r="AC59" s="422">
        <v>10.4</v>
      </c>
      <c r="AD59" s="420">
        <v>2000</v>
      </c>
      <c r="AE59" s="20"/>
      <c r="AF59" s="420">
        <v>6.3</v>
      </c>
      <c r="AG59" s="19"/>
      <c r="AH59" s="11"/>
      <c r="AI59" s="11"/>
      <c r="AJ59" s="11"/>
      <c r="AK59" s="11"/>
      <c r="AL59" s="20"/>
      <c r="AM59" s="419">
        <v>0.08</v>
      </c>
      <c r="AN59" s="11"/>
      <c r="AO59" s="11"/>
      <c r="AP59" s="419">
        <v>0.05</v>
      </c>
      <c r="AQ59" s="421">
        <v>2E-3</v>
      </c>
      <c r="AR59" s="11"/>
      <c r="AS59" s="20"/>
      <c r="AT59" s="364" t="s">
        <v>114</v>
      </c>
      <c r="AU59" s="364" t="s">
        <v>113</v>
      </c>
      <c r="AV59" s="419">
        <v>0.38</v>
      </c>
      <c r="AW59" s="11"/>
      <c r="AX59" s="11"/>
      <c r="AY59" s="11"/>
      <c r="AZ59" s="11"/>
      <c r="BA59" s="418">
        <v>3.8</v>
      </c>
      <c r="BB59" s="19"/>
      <c r="BC59" s="11"/>
      <c r="BD59" s="11"/>
      <c r="BE59" s="422">
        <v>105</v>
      </c>
      <c r="BF59" s="418">
        <v>14</v>
      </c>
      <c r="BG59" s="422">
        <v>54</v>
      </c>
      <c r="BH59" s="422">
        <v>52</v>
      </c>
      <c r="BI59" s="16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22" t="s">
        <v>102</v>
      </c>
      <c r="CA59" s="22" t="s">
        <v>108</v>
      </c>
      <c r="CB59" s="11"/>
      <c r="CC59" s="423">
        <v>0.67</v>
      </c>
      <c r="CD59" s="11"/>
      <c r="CE59" s="22" t="s">
        <v>342</v>
      </c>
      <c r="CF59" s="11"/>
      <c r="CG59" s="11"/>
    </row>
    <row r="60" spans="1:85">
      <c r="A60" s="362" t="s">
        <v>1859</v>
      </c>
      <c r="B60" s="363" t="s">
        <v>1882</v>
      </c>
      <c r="C60" s="416" t="s">
        <v>1885</v>
      </c>
      <c r="D60" s="425" t="s">
        <v>1012</v>
      </c>
      <c r="E60" s="364" t="s">
        <v>187</v>
      </c>
      <c r="F60" s="19"/>
      <c r="G60" s="418">
        <v>18.399999999999999</v>
      </c>
      <c r="H60" s="418">
        <v>19.3</v>
      </c>
      <c r="I60" s="418">
        <v>1</v>
      </c>
      <c r="J60" s="418">
        <v>2.4</v>
      </c>
      <c r="K60" s="11"/>
      <c r="L60" s="11"/>
      <c r="M60" s="11"/>
      <c r="N60" s="11"/>
      <c r="O60" s="364" t="s">
        <v>1425</v>
      </c>
      <c r="P60" s="16"/>
      <c r="Q60" s="16"/>
      <c r="R60" s="11"/>
      <c r="S60" s="16"/>
      <c r="T60" s="11"/>
      <c r="U60" s="11"/>
      <c r="V60" s="11"/>
      <c r="W60" s="11"/>
      <c r="X60" s="11"/>
      <c r="Y60" s="419">
        <v>7.93</v>
      </c>
      <c r="Z60" s="418">
        <v>0.6</v>
      </c>
      <c r="AA60" s="19"/>
      <c r="AB60" s="20"/>
      <c r="AC60" s="364"/>
      <c r="AD60" s="420">
        <v>5100</v>
      </c>
      <c r="AE60" s="20"/>
      <c r="AF60" s="420">
        <v>63</v>
      </c>
      <c r="AG60" s="19"/>
      <c r="AH60" s="11"/>
      <c r="AI60" s="11"/>
      <c r="AJ60" s="11"/>
      <c r="AK60" s="11"/>
      <c r="AL60" s="20"/>
      <c r="AM60" s="419">
        <v>0.09</v>
      </c>
      <c r="AN60" s="11"/>
      <c r="AO60" s="11"/>
      <c r="AP60" s="419">
        <v>0.03</v>
      </c>
      <c r="AQ60" s="421">
        <v>3.0000000000000001E-3</v>
      </c>
      <c r="AR60" s="11"/>
      <c r="AS60" s="20"/>
      <c r="AT60" s="364" t="s">
        <v>114</v>
      </c>
      <c r="AU60" s="364" t="s">
        <v>113</v>
      </c>
      <c r="AV60" s="419">
        <v>0.44</v>
      </c>
      <c r="AW60" s="11"/>
      <c r="AX60" s="11"/>
      <c r="AY60" s="11"/>
      <c r="AZ60" s="11"/>
      <c r="BA60" s="418">
        <v>4</v>
      </c>
      <c r="BB60" s="19"/>
      <c r="BC60" s="11"/>
      <c r="BD60" s="11"/>
      <c r="BE60" s="364"/>
      <c r="BF60" s="418">
        <v>15</v>
      </c>
      <c r="BG60" s="422">
        <v>58</v>
      </c>
      <c r="BH60" s="422">
        <v>59</v>
      </c>
      <c r="BI60" s="16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22" t="s">
        <v>102</v>
      </c>
      <c r="CA60" s="22" t="s">
        <v>108</v>
      </c>
      <c r="CB60" s="11"/>
      <c r="CC60" s="423">
        <v>0.72</v>
      </c>
      <c r="CD60" s="11"/>
      <c r="CE60" s="22" t="s">
        <v>342</v>
      </c>
      <c r="CF60" s="11"/>
      <c r="CG60" s="11"/>
    </row>
    <row r="61" spans="1:85">
      <c r="A61" s="362" t="s">
        <v>1859</v>
      </c>
      <c r="B61" s="363" t="s">
        <v>1882</v>
      </c>
      <c r="C61" s="416" t="s">
        <v>1886</v>
      </c>
      <c r="D61" s="425" t="s">
        <v>1013</v>
      </c>
      <c r="E61" s="364" t="s">
        <v>104</v>
      </c>
      <c r="F61" s="19"/>
      <c r="G61" s="418">
        <v>32.1</v>
      </c>
      <c r="H61" s="418">
        <v>24.8</v>
      </c>
      <c r="I61" s="418">
        <v>0.9</v>
      </c>
      <c r="J61" s="418">
        <v>2.1</v>
      </c>
      <c r="K61" s="11"/>
      <c r="L61" s="11"/>
      <c r="M61" s="11"/>
      <c r="N61" s="11"/>
      <c r="O61" s="364" t="s">
        <v>100</v>
      </c>
      <c r="P61" s="16"/>
      <c r="Q61" s="16"/>
      <c r="R61" s="11"/>
      <c r="S61" s="16"/>
      <c r="T61" s="11"/>
      <c r="U61" s="11"/>
      <c r="V61" s="11"/>
      <c r="W61" s="11"/>
      <c r="X61" s="11"/>
      <c r="Y61" s="419">
        <v>8.36</v>
      </c>
      <c r="Z61" s="418">
        <v>0.5</v>
      </c>
      <c r="AA61" s="19"/>
      <c r="AB61" s="20"/>
      <c r="AC61" s="364"/>
      <c r="AD61" s="420">
        <v>2900</v>
      </c>
      <c r="AE61" s="20"/>
      <c r="AF61" s="420">
        <v>5.2</v>
      </c>
      <c r="AG61" s="19"/>
      <c r="AH61" s="11"/>
      <c r="AI61" s="11"/>
      <c r="AJ61" s="11"/>
      <c r="AK61" s="11"/>
      <c r="AL61" s="20"/>
      <c r="AM61" s="419">
        <v>0.1</v>
      </c>
      <c r="AN61" s="11"/>
      <c r="AO61" s="11"/>
      <c r="AP61" s="419">
        <v>0.04</v>
      </c>
      <c r="AQ61" s="421">
        <v>2E-3</v>
      </c>
      <c r="AR61" s="11"/>
      <c r="AS61" s="20"/>
      <c r="AT61" s="419">
        <v>0.02</v>
      </c>
      <c r="AU61" s="364" t="s">
        <v>113</v>
      </c>
      <c r="AV61" s="419">
        <v>0.39</v>
      </c>
      <c r="AW61" s="11"/>
      <c r="AX61" s="11"/>
      <c r="AY61" s="11"/>
      <c r="AZ61" s="11"/>
      <c r="BA61" s="418">
        <v>3.6</v>
      </c>
      <c r="BB61" s="19"/>
      <c r="BC61" s="11"/>
      <c r="BD61" s="11"/>
      <c r="BE61" s="364"/>
      <c r="BF61" s="418">
        <v>14.7</v>
      </c>
      <c r="BG61" s="422">
        <v>55</v>
      </c>
      <c r="BH61" s="422">
        <v>56</v>
      </c>
      <c r="BI61" s="16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22" t="s">
        <v>102</v>
      </c>
      <c r="CA61" s="22" t="s">
        <v>108</v>
      </c>
      <c r="CB61" s="11"/>
      <c r="CC61" s="423">
        <v>0.64</v>
      </c>
      <c r="CD61" s="11"/>
      <c r="CE61" s="22" t="s">
        <v>342</v>
      </c>
      <c r="CF61" s="11"/>
      <c r="CG61" s="11"/>
    </row>
    <row r="62" spans="1:85">
      <c r="A62" s="362" t="s">
        <v>1859</v>
      </c>
      <c r="B62" s="363" t="s">
        <v>1882</v>
      </c>
      <c r="C62" s="416" t="s">
        <v>1887</v>
      </c>
      <c r="D62" s="425" t="s">
        <v>1041</v>
      </c>
      <c r="E62" s="364" t="s">
        <v>104</v>
      </c>
      <c r="F62" s="19"/>
      <c r="G62" s="418">
        <v>29.9</v>
      </c>
      <c r="H62" s="418">
        <v>24.4</v>
      </c>
      <c r="I62" s="418">
        <v>1.9</v>
      </c>
      <c r="J62" s="418">
        <v>3.4</v>
      </c>
      <c r="K62" s="11"/>
      <c r="L62" s="11"/>
      <c r="M62" s="11"/>
      <c r="N62" s="11"/>
      <c r="O62" s="364" t="s">
        <v>1425</v>
      </c>
      <c r="P62" s="16"/>
      <c r="Q62" s="16"/>
      <c r="R62" s="11"/>
      <c r="S62" s="16"/>
      <c r="T62" s="11"/>
      <c r="U62" s="11"/>
      <c r="V62" s="11"/>
      <c r="W62" s="11"/>
      <c r="X62" s="11"/>
      <c r="Y62" s="419">
        <v>8.2200000000000006</v>
      </c>
      <c r="Z62" s="418">
        <v>0.3</v>
      </c>
      <c r="AA62" s="19"/>
      <c r="AB62" s="20"/>
      <c r="AC62" s="422">
        <v>8.5</v>
      </c>
      <c r="AD62" s="420">
        <v>3500</v>
      </c>
      <c r="AE62" s="20"/>
      <c r="AF62" s="420">
        <v>17</v>
      </c>
      <c r="AG62" s="19"/>
      <c r="AH62" s="11"/>
      <c r="AI62" s="11"/>
      <c r="AJ62" s="11"/>
      <c r="AK62" s="11"/>
      <c r="AL62" s="20"/>
      <c r="AM62" s="419">
        <v>7.0000000000000007E-2</v>
      </c>
      <c r="AN62" s="11"/>
      <c r="AO62" s="11"/>
      <c r="AP62" s="419">
        <v>0.13</v>
      </c>
      <c r="AQ62" s="421">
        <v>6.0000000000000001E-3</v>
      </c>
      <c r="AR62" s="11"/>
      <c r="AS62" s="20"/>
      <c r="AT62" s="364" t="s">
        <v>114</v>
      </c>
      <c r="AU62" s="364" t="s">
        <v>113</v>
      </c>
      <c r="AV62" s="419">
        <v>0.54</v>
      </c>
      <c r="AW62" s="11"/>
      <c r="AX62" s="11"/>
      <c r="AY62" s="11"/>
      <c r="AZ62" s="11"/>
      <c r="BA62" s="418">
        <v>3.3</v>
      </c>
      <c r="BB62" s="19"/>
      <c r="BC62" s="11"/>
      <c r="BD62" s="11"/>
      <c r="BE62" s="422">
        <v>104</v>
      </c>
      <c r="BF62" s="418">
        <v>14.4</v>
      </c>
      <c r="BG62" s="422">
        <v>56</v>
      </c>
      <c r="BH62" s="422">
        <v>55</v>
      </c>
      <c r="BI62" s="16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22" t="s">
        <v>102</v>
      </c>
      <c r="CA62" s="22" t="s">
        <v>108</v>
      </c>
      <c r="CB62" s="11"/>
      <c r="CC62" s="423">
        <v>0.87</v>
      </c>
      <c r="CD62" s="11"/>
      <c r="CE62" s="22" t="s">
        <v>342</v>
      </c>
      <c r="CF62" s="11"/>
      <c r="CG62" s="11"/>
    </row>
    <row r="63" spans="1:85">
      <c r="A63" s="362" t="s">
        <v>1859</v>
      </c>
      <c r="B63" s="363" t="s">
        <v>1882</v>
      </c>
      <c r="C63" s="416" t="s">
        <v>1888</v>
      </c>
      <c r="D63" s="425" t="s">
        <v>1058</v>
      </c>
      <c r="E63" s="364" t="s">
        <v>104</v>
      </c>
      <c r="F63" s="19"/>
      <c r="G63" s="418">
        <v>26.3</v>
      </c>
      <c r="H63" s="418">
        <v>21.1</v>
      </c>
      <c r="I63" s="418">
        <v>7.7</v>
      </c>
      <c r="J63" s="418">
        <v>4</v>
      </c>
      <c r="K63" s="11"/>
      <c r="L63" s="11"/>
      <c r="M63" s="11"/>
      <c r="N63" s="11"/>
      <c r="O63" s="364" t="s">
        <v>100</v>
      </c>
      <c r="P63" s="16"/>
      <c r="Q63" s="16"/>
      <c r="R63" s="11"/>
      <c r="S63" s="16"/>
      <c r="T63" s="11"/>
      <c r="U63" s="11"/>
      <c r="V63" s="11"/>
      <c r="W63" s="11"/>
      <c r="X63" s="11"/>
      <c r="Y63" s="419">
        <v>7.99</v>
      </c>
      <c r="Z63" s="418">
        <v>0.7</v>
      </c>
      <c r="AA63" s="19"/>
      <c r="AB63" s="20"/>
      <c r="AC63" s="364"/>
      <c r="AD63" s="420">
        <v>23000</v>
      </c>
      <c r="AE63" s="20"/>
      <c r="AF63" s="420">
        <v>130</v>
      </c>
      <c r="AG63" s="19"/>
      <c r="AH63" s="11"/>
      <c r="AI63" s="11"/>
      <c r="AJ63" s="11"/>
      <c r="AK63" s="11"/>
      <c r="AL63" s="20"/>
      <c r="AM63" s="419">
        <v>0.09</v>
      </c>
      <c r="AN63" s="11"/>
      <c r="AO63" s="11"/>
      <c r="AP63" s="419">
        <v>0.54</v>
      </c>
      <c r="AQ63" s="421">
        <v>1.7999999999999999E-2</v>
      </c>
      <c r="AR63" s="11"/>
      <c r="AS63" s="20"/>
      <c r="AT63" s="364" t="s">
        <v>114</v>
      </c>
      <c r="AU63" s="364" t="s">
        <v>113</v>
      </c>
      <c r="AV63" s="419">
        <v>0.63</v>
      </c>
      <c r="AW63" s="11"/>
      <c r="AX63" s="11"/>
      <c r="AY63" s="11"/>
      <c r="AZ63" s="11"/>
      <c r="BA63" s="418">
        <v>3.1</v>
      </c>
      <c r="BB63" s="19"/>
      <c r="BC63" s="11"/>
      <c r="BD63" s="11"/>
      <c r="BE63" s="364"/>
      <c r="BF63" s="418">
        <v>13.5</v>
      </c>
      <c r="BG63" s="422">
        <v>52</v>
      </c>
      <c r="BH63" s="422">
        <v>51</v>
      </c>
      <c r="BI63" s="16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22"/>
      <c r="CA63" s="22"/>
      <c r="CB63" s="11"/>
      <c r="CC63" s="423">
        <v>0.91</v>
      </c>
      <c r="CD63" s="11"/>
      <c r="CE63" s="22"/>
      <c r="CF63" s="11"/>
      <c r="CG63" s="11"/>
    </row>
    <row r="64" spans="1:85">
      <c r="A64" s="362" t="s">
        <v>1859</v>
      </c>
      <c r="B64" s="363" t="s">
        <v>1882</v>
      </c>
      <c r="C64" s="416" t="s">
        <v>1889</v>
      </c>
      <c r="D64" s="425" t="s">
        <v>1013</v>
      </c>
      <c r="E64" s="364" t="s">
        <v>104</v>
      </c>
      <c r="F64" s="19"/>
      <c r="G64" s="418">
        <v>16.100000000000001</v>
      </c>
      <c r="H64" s="418">
        <v>16.100000000000001</v>
      </c>
      <c r="I64" s="418">
        <v>1.7</v>
      </c>
      <c r="J64" s="418">
        <v>2.2999999999999998</v>
      </c>
      <c r="K64" s="11"/>
      <c r="L64" s="11"/>
      <c r="M64" s="11"/>
      <c r="N64" s="11"/>
      <c r="O64" s="364" t="s">
        <v>1425</v>
      </c>
      <c r="P64" s="16"/>
      <c r="Q64" s="16"/>
      <c r="R64" s="11"/>
      <c r="S64" s="16"/>
      <c r="T64" s="11"/>
      <c r="U64" s="11"/>
      <c r="V64" s="11"/>
      <c r="W64" s="11"/>
      <c r="X64" s="11"/>
      <c r="Y64" s="419">
        <v>8.02</v>
      </c>
      <c r="Z64" s="418">
        <v>0.6</v>
      </c>
      <c r="AA64" s="19"/>
      <c r="AB64" s="20"/>
      <c r="AC64" s="364"/>
      <c r="AD64" s="420">
        <v>13000</v>
      </c>
      <c r="AE64" s="20"/>
      <c r="AF64" s="420">
        <v>110</v>
      </c>
      <c r="AG64" s="19"/>
      <c r="AH64" s="11"/>
      <c r="AI64" s="11"/>
      <c r="AJ64" s="11"/>
      <c r="AK64" s="11"/>
      <c r="AL64" s="20"/>
      <c r="AM64" s="419">
        <v>0.09</v>
      </c>
      <c r="AN64" s="11"/>
      <c r="AO64" s="11"/>
      <c r="AP64" s="419">
        <v>0.11</v>
      </c>
      <c r="AQ64" s="421">
        <v>4.0000000000000001E-3</v>
      </c>
      <c r="AR64" s="11"/>
      <c r="AS64" s="20"/>
      <c r="AT64" s="364" t="s">
        <v>114</v>
      </c>
      <c r="AU64" s="364" t="s">
        <v>113</v>
      </c>
      <c r="AV64" s="419">
        <v>0.83</v>
      </c>
      <c r="AW64" s="11"/>
      <c r="AX64" s="11"/>
      <c r="AY64" s="11"/>
      <c r="AZ64" s="11"/>
      <c r="BA64" s="418">
        <v>3.5</v>
      </c>
      <c r="BB64" s="19"/>
      <c r="BC64" s="11"/>
      <c r="BD64" s="11"/>
      <c r="BE64" s="364"/>
      <c r="BF64" s="418">
        <v>15.2</v>
      </c>
      <c r="BG64" s="422">
        <v>59</v>
      </c>
      <c r="BH64" s="422">
        <v>60</v>
      </c>
      <c r="BI64" s="16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22"/>
      <c r="CA64" s="22"/>
      <c r="CB64" s="11"/>
      <c r="CC64" s="423">
        <v>0.65</v>
      </c>
      <c r="CD64" s="11"/>
      <c r="CE64" s="22"/>
      <c r="CF64" s="11"/>
      <c r="CG64" s="11"/>
    </row>
    <row r="65" spans="1:85">
      <c r="A65" s="362" t="s">
        <v>1859</v>
      </c>
      <c r="B65" s="363" t="s">
        <v>1882</v>
      </c>
      <c r="C65" s="416" t="s">
        <v>1890</v>
      </c>
      <c r="D65" s="425" t="s">
        <v>1006</v>
      </c>
      <c r="E65" s="364" t="s">
        <v>99</v>
      </c>
      <c r="F65" s="19"/>
      <c r="G65" s="418">
        <v>15.3</v>
      </c>
      <c r="H65" s="418">
        <v>14.5</v>
      </c>
      <c r="I65" s="418">
        <v>2.2000000000000002</v>
      </c>
      <c r="J65" s="418">
        <v>2.5</v>
      </c>
      <c r="K65" s="11"/>
      <c r="L65" s="11"/>
      <c r="M65" s="11"/>
      <c r="N65" s="11"/>
      <c r="O65" s="364" t="s">
        <v>112</v>
      </c>
      <c r="P65" s="16"/>
      <c r="Q65" s="16"/>
      <c r="R65" s="11"/>
      <c r="S65" s="16"/>
      <c r="T65" s="11"/>
      <c r="U65" s="11"/>
      <c r="V65" s="11"/>
      <c r="W65" s="11"/>
      <c r="X65" s="11"/>
      <c r="Y65" s="419">
        <v>7.94</v>
      </c>
      <c r="Z65" s="422" t="s">
        <v>564</v>
      </c>
      <c r="AA65" s="19"/>
      <c r="AB65" s="20"/>
      <c r="AC65" s="422">
        <v>10.7</v>
      </c>
      <c r="AD65" s="420">
        <v>12000</v>
      </c>
      <c r="AE65" s="20"/>
      <c r="AF65" s="420">
        <v>93</v>
      </c>
      <c r="AG65" s="19"/>
      <c r="AH65" s="11"/>
      <c r="AI65" s="11"/>
      <c r="AJ65" s="11"/>
      <c r="AK65" s="11"/>
      <c r="AL65" s="20"/>
      <c r="AM65" s="419">
        <v>0.09</v>
      </c>
      <c r="AN65" s="11"/>
      <c r="AO65" s="11"/>
      <c r="AP65" s="419">
        <v>0.05</v>
      </c>
      <c r="AQ65" s="421">
        <v>2E-3</v>
      </c>
      <c r="AR65" s="11"/>
      <c r="AS65" s="20"/>
      <c r="AT65" s="364" t="s">
        <v>114</v>
      </c>
      <c r="AU65" s="422" t="s">
        <v>113</v>
      </c>
      <c r="AV65" s="419">
        <v>0.74</v>
      </c>
      <c r="AW65" s="11"/>
      <c r="AX65" s="11"/>
      <c r="AY65" s="11"/>
      <c r="AZ65" s="11"/>
      <c r="BA65" s="418">
        <v>3.7</v>
      </c>
      <c r="BB65" s="19"/>
      <c r="BC65" s="11"/>
      <c r="BD65" s="11"/>
      <c r="BE65" s="422">
        <v>108</v>
      </c>
      <c r="BF65" s="418">
        <v>15</v>
      </c>
      <c r="BG65" s="422">
        <v>58</v>
      </c>
      <c r="BH65" s="422">
        <v>58</v>
      </c>
      <c r="BI65" s="16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22"/>
      <c r="CA65" s="22"/>
      <c r="CB65" s="11"/>
      <c r="CC65" s="423">
        <v>0.54</v>
      </c>
      <c r="CD65" s="11"/>
      <c r="CE65" s="22"/>
      <c r="CF65" s="11"/>
      <c r="CG65" s="11"/>
    </row>
    <row r="66" spans="1:85">
      <c r="A66" s="362" t="s">
        <v>1859</v>
      </c>
      <c r="B66" s="363" t="s">
        <v>1882</v>
      </c>
      <c r="C66" s="416" t="s">
        <v>1891</v>
      </c>
      <c r="D66" s="425" t="s">
        <v>999</v>
      </c>
      <c r="E66" s="364" t="s">
        <v>104</v>
      </c>
      <c r="F66" s="19"/>
      <c r="G66" s="418">
        <v>5.8</v>
      </c>
      <c r="H66" s="418">
        <v>9.3000000000000007</v>
      </c>
      <c r="I66" s="418">
        <v>1.3</v>
      </c>
      <c r="J66" s="418">
        <v>2.2999999999999998</v>
      </c>
      <c r="K66" s="11"/>
      <c r="L66" s="11"/>
      <c r="M66" s="11"/>
      <c r="N66" s="11"/>
      <c r="O66" s="364" t="s">
        <v>100</v>
      </c>
      <c r="P66" s="16"/>
      <c r="Q66" s="16"/>
      <c r="R66" s="11"/>
      <c r="S66" s="16"/>
      <c r="T66" s="11"/>
      <c r="U66" s="11"/>
      <c r="V66" s="11"/>
      <c r="W66" s="11"/>
      <c r="X66" s="11"/>
      <c r="Y66" s="419">
        <v>9.02</v>
      </c>
      <c r="Z66" s="418">
        <v>0.8</v>
      </c>
      <c r="AA66" s="19"/>
      <c r="AB66" s="20"/>
      <c r="AC66" s="364"/>
      <c r="AD66" s="420">
        <v>5000</v>
      </c>
      <c r="AE66" s="20"/>
      <c r="AF66" s="420">
        <v>55</v>
      </c>
      <c r="AG66" s="19"/>
      <c r="AH66" s="11"/>
      <c r="AI66" s="11"/>
      <c r="AJ66" s="11"/>
      <c r="AK66" s="11"/>
      <c r="AL66" s="20"/>
      <c r="AM66" s="419">
        <v>0.11</v>
      </c>
      <c r="AN66" s="11"/>
      <c r="AO66" s="11"/>
      <c r="AP66" s="419">
        <v>0.04</v>
      </c>
      <c r="AQ66" s="421">
        <v>2E-3</v>
      </c>
      <c r="AR66" s="11"/>
      <c r="AS66" s="20"/>
      <c r="AT66" s="364" t="s">
        <v>114</v>
      </c>
      <c r="AU66" s="421">
        <v>5.0000000000000001E-3</v>
      </c>
      <c r="AV66" s="419">
        <v>0.48</v>
      </c>
      <c r="AW66" s="11"/>
      <c r="AX66" s="11"/>
      <c r="AY66" s="11"/>
      <c r="AZ66" s="11"/>
      <c r="BA66" s="418">
        <v>4.0999999999999996</v>
      </c>
      <c r="BB66" s="19"/>
      <c r="BC66" s="11"/>
      <c r="BD66" s="11"/>
      <c r="BE66" s="364"/>
      <c r="BF66" s="418">
        <v>15.2</v>
      </c>
      <c r="BG66" s="422">
        <v>56</v>
      </c>
      <c r="BH66" s="422">
        <v>59</v>
      </c>
      <c r="BI66" s="16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22"/>
      <c r="CA66" s="22"/>
      <c r="CB66" s="11"/>
      <c r="CC66" s="423">
        <v>0.73</v>
      </c>
      <c r="CD66" s="11"/>
      <c r="CE66" s="22"/>
      <c r="CF66" s="11"/>
      <c r="CG66" s="11"/>
    </row>
    <row r="67" spans="1:85">
      <c r="A67" s="362" t="s">
        <v>1859</v>
      </c>
      <c r="B67" s="363" t="s">
        <v>1882</v>
      </c>
      <c r="C67" s="416" t="s">
        <v>180</v>
      </c>
      <c r="D67" s="425" t="s">
        <v>206</v>
      </c>
      <c r="E67" s="364" t="s">
        <v>104</v>
      </c>
      <c r="F67" s="19"/>
      <c r="G67" s="418">
        <v>4.3</v>
      </c>
      <c r="H67" s="418">
        <v>7.5</v>
      </c>
      <c r="I67" s="418">
        <v>1.1000000000000001</v>
      </c>
      <c r="J67" s="418">
        <v>1.8</v>
      </c>
      <c r="K67" s="11"/>
      <c r="L67" s="11"/>
      <c r="M67" s="11"/>
      <c r="N67" s="11"/>
      <c r="O67" s="364" t="s">
        <v>100</v>
      </c>
      <c r="P67" s="16"/>
      <c r="Q67" s="16"/>
      <c r="R67" s="11"/>
      <c r="S67" s="16"/>
      <c r="T67" s="11"/>
      <c r="U67" s="11"/>
      <c r="V67" s="11"/>
      <c r="W67" s="11"/>
      <c r="X67" s="11"/>
      <c r="Y67" s="419">
        <v>7.98</v>
      </c>
      <c r="Z67" s="418">
        <v>0.2</v>
      </c>
      <c r="AA67" s="19"/>
      <c r="AB67" s="20"/>
      <c r="AC67" s="364"/>
      <c r="AD67" s="420">
        <v>5000</v>
      </c>
      <c r="AE67" s="20"/>
      <c r="AF67" s="420">
        <v>54</v>
      </c>
      <c r="AG67" s="19"/>
      <c r="AH67" s="11"/>
      <c r="AI67" s="11"/>
      <c r="AJ67" s="11"/>
      <c r="AK67" s="11"/>
      <c r="AL67" s="20"/>
      <c r="AM67" s="419">
        <v>0.09</v>
      </c>
      <c r="AN67" s="11"/>
      <c r="AO67" s="11"/>
      <c r="AP67" s="419">
        <v>7.0000000000000007E-2</v>
      </c>
      <c r="AQ67" s="421">
        <v>3.0000000000000001E-3</v>
      </c>
      <c r="AR67" s="11"/>
      <c r="AS67" s="20"/>
      <c r="AT67" s="364" t="s">
        <v>114</v>
      </c>
      <c r="AU67" s="421">
        <v>4.0000000000000001E-3</v>
      </c>
      <c r="AV67" s="419">
        <v>0.81</v>
      </c>
      <c r="AW67" s="11"/>
      <c r="AX67" s="11"/>
      <c r="AY67" s="11"/>
      <c r="AZ67" s="11"/>
      <c r="BA67" s="418">
        <v>8.6999999999999993</v>
      </c>
      <c r="BB67" s="19"/>
      <c r="BC67" s="11"/>
      <c r="BD67" s="11"/>
      <c r="BE67" s="364"/>
      <c r="BF67" s="418">
        <v>17.3</v>
      </c>
      <c r="BG67" s="422">
        <v>64</v>
      </c>
      <c r="BH67" s="422">
        <v>59</v>
      </c>
      <c r="BI67" s="16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22"/>
      <c r="CA67" s="22"/>
      <c r="CB67" s="11"/>
      <c r="CC67" s="423">
        <v>0.53</v>
      </c>
      <c r="CD67" s="11"/>
      <c r="CE67" s="22"/>
      <c r="CF67" s="11"/>
      <c r="CG67" s="11"/>
    </row>
    <row r="68" spans="1:85">
      <c r="A68" s="362" t="s">
        <v>1859</v>
      </c>
      <c r="B68" s="363" t="s">
        <v>1882</v>
      </c>
      <c r="C68" s="416" t="s">
        <v>1892</v>
      </c>
      <c r="D68" s="425" t="s">
        <v>1013</v>
      </c>
      <c r="E68" s="364" t="s">
        <v>99</v>
      </c>
      <c r="F68" s="19"/>
      <c r="G68" s="418">
        <v>7.2</v>
      </c>
      <c r="H68" s="418">
        <v>8.6</v>
      </c>
      <c r="I68" s="418">
        <v>1</v>
      </c>
      <c r="J68" s="418">
        <v>1.7</v>
      </c>
      <c r="K68" s="11"/>
      <c r="L68" s="11"/>
      <c r="M68" s="11"/>
      <c r="N68" s="11"/>
      <c r="O68" s="364" t="s">
        <v>100</v>
      </c>
      <c r="P68" s="16"/>
      <c r="Q68" s="16"/>
      <c r="R68" s="11"/>
      <c r="S68" s="16"/>
      <c r="T68" s="11"/>
      <c r="U68" s="11"/>
      <c r="V68" s="11"/>
      <c r="W68" s="11"/>
      <c r="X68" s="11"/>
      <c r="Y68" s="419">
        <v>8.1300000000000008</v>
      </c>
      <c r="Z68" s="418">
        <v>0.6</v>
      </c>
      <c r="AA68" s="19"/>
      <c r="AB68" s="20"/>
      <c r="AC68" s="364">
        <v>13.7</v>
      </c>
      <c r="AD68" s="420">
        <v>4800</v>
      </c>
      <c r="AE68" s="20"/>
      <c r="AF68" s="420">
        <v>50</v>
      </c>
      <c r="AG68" s="19"/>
      <c r="AH68" s="11"/>
      <c r="AI68" s="11"/>
      <c r="AJ68" s="11"/>
      <c r="AK68" s="11"/>
      <c r="AL68" s="20"/>
      <c r="AM68" s="419">
        <v>0.09</v>
      </c>
      <c r="AN68" s="11"/>
      <c r="AO68" s="11"/>
      <c r="AP68" s="419">
        <v>0.05</v>
      </c>
      <c r="AQ68" s="421">
        <v>3.0000000000000001E-3</v>
      </c>
      <c r="AR68" s="11"/>
      <c r="AS68" s="20"/>
      <c r="AT68" s="422" t="s">
        <v>114</v>
      </c>
      <c r="AU68" s="421">
        <v>4.0000000000000001E-3</v>
      </c>
      <c r="AV68" s="419">
        <v>0.66</v>
      </c>
      <c r="AW68" s="11"/>
      <c r="AX68" s="11"/>
      <c r="AY68" s="11"/>
      <c r="AZ68" s="11"/>
      <c r="BA68" s="418">
        <v>4.2</v>
      </c>
      <c r="BB68" s="19"/>
      <c r="BC68" s="11"/>
      <c r="BD68" s="11"/>
      <c r="BE68" s="364">
        <v>121</v>
      </c>
      <c r="BF68" s="418">
        <v>14.8</v>
      </c>
      <c r="BG68" s="422">
        <v>56</v>
      </c>
      <c r="BH68" s="422">
        <v>56</v>
      </c>
      <c r="BI68" s="16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22"/>
      <c r="CA68" s="22"/>
      <c r="CB68" s="11"/>
      <c r="CC68" s="423">
        <v>0.57999999999999996</v>
      </c>
      <c r="CD68" s="11"/>
      <c r="CE68" s="22"/>
      <c r="CF68" s="11"/>
      <c r="CG68" s="11"/>
    </row>
    <row r="69" spans="1:85">
      <c r="A69" s="362" t="s">
        <v>1859</v>
      </c>
      <c r="B69" s="363" t="s">
        <v>1882</v>
      </c>
      <c r="C69" s="416" t="s">
        <v>1893</v>
      </c>
      <c r="D69" s="425" t="s">
        <v>1013</v>
      </c>
      <c r="E69" s="364" t="s">
        <v>99</v>
      </c>
      <c r="F69" s="19"/>
      <c r="G69" s="418">
        <v>11.2</v>
      </c>
      <c r="H69" s="418">
        <v>12.2</v>
      </c>
      <c r="I69" s="427">
        <v>160</v>
      </c>
      <c r="J69" s="427">
        <v>27</v>
      </c>
      <c r="K69" s="11"/>
      <c r="L69" s="11"/>
      <c r="M69" s="11"/>
      <c r="N69" s="11"/>
      <c r="O69" s="364" t="s">
        <v>214</v>
      </c>
      <c r="P69" s="16"/>
      <c r="Q69" s="16"/>
      <c r="R69" s="11"/>
      <c r="S69" s="16"/>
      <c r="T69" s="11"/>
      <c r="U69" s="11"/>
      <c r="V69" s="11"/>
      <c r="W69" s="11"/>
      <c r="X69" s="11"/>
      <c r="Y69" s="419">
        <v>7.77</v>
      </c>
      <c r="Z69" s="418">
        <v>1.6</v>
      </c>
      <c r="AA69" s="19"/>
      <c r="AB69" s="20"/>
      <c r="AC69" s="364"/>
      <c r="AD69" s="420">
        <v>11000</v>
      </c>
      <c r="AE69" s="20"/>
      <c r="AF69" s="420">
        <v>610</v>
      </c>
      <c r="AG69" s="19"/>
      <c r="AH69" s="11"/>
      <c r="AI69" s="11"/>
      <c r="AJ69" s="11"/>
      <c r="AK69" s="11"/>
      <c r="AL69" s="20"/>
      <c r="AM69" s="419">
        <v>0.08</v>
      </c>
      <c r="AN69" s="11"/>
      <c r="AO69" s="11"/>
      <c r="AP69" s="427">
        <v>10</v>
      </c>
      <c r="AQ69" s="419">
        <v>0.21</v>
      </c>
      <c r="AR69" s="11"/>
      <c r="AS69" s="20"/>
      <c r="AT69" s="364" t="s">
        <v>114</v>
      </c>
      <c r="AU69" s="421">
        <v>7.0000000000000001E-3</v>
      </c>
      <c r="AV69" s="419">
        <v>0.8</v>
      </c>
      <c r="AW69" s="11"/>
      <c r="AX69" s="11"/>
      <c r="AY69" s="11"/>
      <c r="AZ69" s="11"/>
      <c r="BA69" s="418">
        <v>4.7</v>
      </c>
      <c r="BB69" s="19"/>
      <c r="BC69" s="11"/>
      <c r="BD69" s="11"/>
      <c r="BE69" s="364"/>
      <c r="BF69" s="418">
        <v>12.2</v>
      </c>
      <c r="BG69" s="422">
        <v>45</v>
      </c>
      <c r="BH69" s="422">
        <v>43</v>
      </c>
      <c r="BI69" s="16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22"/>
      <c r="CA69" s="22"/>
      <c r="CB69" s="11"/>
      <c r="CC69" s="423">
        <v>1.88</v>
      </c>
      <c r="CD69" s="11"/>
      <c r="CE69" s="22"/>
      <c r="CF69" s="11"/>
      <c r="CG69" s="11"/>
    </row>
    <row r="70" spans="1:85">
      <c r="A70" s="362" t="s">
        <v>1859</v>
      </c>
      <c r="B70" s="363" t="s">
        <v>1894</v>
      </c>
      <c r="C70" s="416" t="s">
        <v>1883</v>
      </c>
      <c r="D70" s="425" t="s">
        <v>1041</v>
      </c>
      <c r="E70" s="364" t="s">
        <v>104</v>
      </c>
      <c r="F70" s="19"/>
      <c r="G70" s="418">
        <v>22</v>
      </c>
      <c r="H70" s="418">
        <v>16.899999999999999</v>
      </c>
      <c r="I70" s="418">
        <v>3.8</v>
      </c>
      <c r="J70" s="418">
        <v>3</v>
      </c>
      <c r="K70" s="11"/>
      <c r="L70" s="11"/>
      <c r="M70" s="11"/>
      <c r="N70" s="11"/>
      <c r="O70" s="364" t="s">
        <v>112</v>
      </c>
      <c r="P70" s="16"/>
      <c r="Q70" s="16"/>
      <c r="R70" s="11"/>
      <c r="S70" s="16"/>
      <c r="T70" s="11"/>
      <c r="U70" s="11"/>
      <c r="V70" s="11"/>
      <c r="W70" s="11"/>
      <c r="X70" s="11"/>
      <c r="Y70" s="419">
        <v>8.24</v>
      </c>
      <c r="Z70" s="418">
        <v>1</v>
      </c>
      <c r="AA70" s="19"/>
      <c r="AB70" s="20"/>
      <c r="AC70" s="364"/>
      <c r="AD70" s="420">
        <v>12000</v>
      </c>
      <c r="AE70" s="20"/>
      <c r="AF70" s="420">
        <v>620</v>
      </c>
      <c r="AG70" s="19"/>
      <c r="AH70" s="11"/>
      <c r="AI70" s="11"/>
      <c r="AJ70" s="11"/>
      <c r="AK70" s="11"/>
      <c r="AL70" s="20"/>
      <c r="AM70" s="419">
        <v>7.0000000000000007E-2</v>
      </c>
      <c r="AN70" s="11"/>
      <c r="AO70" s="11"/>
      <c r="AP70" s="419">
        <v>0.24</v>
      </c>
      <c r="AQ70" s="421">
        <v>1.0999999999999999E-2</v>
      </c>
      <c r="AR70" s="11"/>
      <c r="AS70" s="20"/>
      <c r="AT70" s="419">
        <v>0.05</v>
      </c>
      <c r="AU70" s="421">
        <v>1.0999999999999999E-2</v>
      </c>
      <c r="AV70" s="419">
        <v>0.88</v>
      </c>
      <c r="AW70" s="11"/>
      <c r="AX70" s="11"/>
      <c r="AY70" s="11"/>
      <c r="AZ70" s="11"/>
      <c r="BA70" s="418">
        <v>4.0999999999999996</v>
      </c>
      <c r="BB70" s="19"/>
      <c r="BC70" s="11"/>
      <c r="BD70" s="11"/>
      <c r="BE70" s="364"/>
      <c r="BF70" s="418">
        <v>14.1</v>
      </c>
      <c r="BG70" s="422">
        <v>53</v>
      </c>
      <c r="BH70" s="422">
        <v>52</v>
      </c>
      <c r="BI70" s="16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22" t="s">
        <v>102</v>
      </c>
      <c r="CA70" s="22" t="s">
        <v>108</v>
      </c>
      <c r="CB70" s="11"/>
      <c r="CC70" s="423">
        <v>0.81</v>
      </c>
      <c r="CD70" s="11"/>
      <c r="CE70" s="22" t="s">
        <v>342</v>
      </c>
      <c r="CF70" s="11"/>
      <c r="CG70" s="11"/>
    </row>
    <row r="71" spans="1:85">
      <c r="A71" s="362" t="s">
        <v>1859</v>
      </c>
      <c r="B71" s="363" t="s">
        <v>1894</v>
      </c>
      <c r="C71" s="416" t="s">
        <v>1884</v>
      </c>
      <c r="D71" s="425" t="s">
        <v>1041</v>
      </c>
      <c r="E71" s="364" t="s">
        <v>99</v>
      </c>
      <c r="F71" s="19"/>
      <c r="G71" s="418">
        <v>22.1</v>
      </c>
      <c r="H71" s="418">
        <v>19.600000000000001</v>
      </c>
      <c r="I71" s="418">
        <v>3.4</v>
      </c>
      <c r="J71" s="418">
        <v>3.3</v>
      </c>
      <c r="K71" s="11"/>
      <c r="L71" s="11"/>
      <c r="M71" s="11"/>
      <c r="N71" s="11"/>
      <c r="O71" s="364" t="s">
        <v>112</v>
      </c>
      <c r="P71" s="16"/>
      <c r="Q71" s="16"/>
      <c r="R71" s="11"/>
      <c r="S71" s="16"/>
      <c r="T71" s="11"/>
      <c r="U71" s="11"/>
      <c r="V71" s="11"/>
      <c r="W71" s="11"/>
      <c r="X71" s="11"/>
      <c r="Y71" s="419">
        <v>8.4499999999999993</v>
      </c>
      <c r="Z71" s="418">
        <v>1.2</v>
      </c>
      <c r="AA71" s="19"/>
      <c r="AB71" s="20"/>
      <c r="AC71" s="422">
        <v>10.9</v>
      </c>
      <c r="AD71" s="420">
        <v>21000</v>
      </c>
      <c r="AE71" s="20"/>
      <c r="AF71" s="420">
        <v>210</v>
      </c>
      <c r="AG71" s="19"/>
      <c r="AH71" s="11"/>
      <c r="AI71" s="11"/>
      <c r="AJ71" s="11"/>
      <c r="AK71" s="11"/>
      <c r="AL71" s="20"/>
      <c r="AM71" s="419">
        <v>0.1</v>
      </c>
      <c r="AN71" s="11"/>
      <c r="AO71" s="11"/>
      <c r="AP71" s="419">
        <v>0.17</v>
      </c>
      <c r="AQ71" s="421">
        <v>8.0000000000000002E-3</v>
      </c>
      <c r="AR71" s="11"/>
      <c r="AS71" s="20"/>
      <c r="AT71" s="419">
        <v>0.02</v>
      </c>
      <c r="AU71" s="421">
        <v>8.0000000000000002E-3</v>
      </c>
      <c r="AV71" s="419">
        <v>0.75</v>
      </c>
      <c r="AW71" s="11"/>
      <c r="AX71" s="11"/>
      <c r="AY71" s="11"/>
      <c r="AZ71" s="11"/>
      <c r="BA71" s="418">
        <v>4.7</v>
      </c>
      <c r="BB71" s="19"/>
      <c r="BC71" s="11"/>
      <c r="BD71" s="11"/>
      <c r="BE71" s="422">
        <v>112</v>
      </c>
      <c r="BF71" s="418">
        <v>16.600000000000001</v>
      </c>
      <c r="BG71" s="422">
        <v>65</v>
      </c>
      <c r="BH71" s="422">
        <v>64</v>
      </c>
      <c r="BI71" s="16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22" t="s">
        <v>102</v>
      </c>
      <c r="CA71" s="22" t="s">
        <v>108</v>
      </c>
      <c r="CB71" s="11"/>
      <c r="CC71" s="423">
        <v>0.94</v>
      </c>
      <c r="CD71" s="11"/>
      <c r="CE71" s="22" t="s">
        <v>342</v>
      </c>
      <c r="CF71" s="11"/>
      <c r="CG71" s="11"/>
    </row>
    <row r="72" spans="1:85">
      <c r="A72" s="362" t="s">
        <v>1859</v>
      </c>
      <c r="B72" s="363" t="s">
        <v>1894</v>
      </c>
      <c r="C72" s="416" t="s">
        <v>1895</v>
      </c>
      <c r="D72" s="425" t="s">
        <v>1896</v>
      </c>
      <c r="E72" s="364" t="s">
        <v>187</v>
      </c>
      <c r="F72" s="19"/>
      <c r="G72" s="418">
        <v>20.8</v>
      </c>
      <c r="H72" s="418">
        <v>19.2</v>
      </c>
      <c r="I72" s="418">
        <v>2.6</v>
      </c>
      <c r="J72" s="418">
        <v>3.6</v>
      </c>
      <c r="K72" s="11"/>
      <c r="L72" s="11"/>
      <c r="M72" s="11"/>
      <c r="N72" s="11"/>
      <c r="O72" s="364" t="s">
        <v>112</v>
      </c>
      <c r="P72" s="16"/>
      <c r="Q72" s="16"/>
      <c r="R72" s="11"/>
      <c r="S72" s="16"/>
      <c r="T72" s="11"/>
      <c r="U72" s="11"/>
      <c r="V72" s="11"/>
      <c r="W72" s="11"/>
      <c r="X72" s="11"/>
      <c r="Y72" s="419">
        <v>7.73</v>
      </c>
      <c r="Z72" s="418">
        <v>1.3</v>
      </c>
      <c r="AA72" s="19"/>
      <c r="AB72" s="20"/>
      <c r="AC72" s="364"/>
      <c r="AD72" s="420">
        <v>46000</v>
      </c>
      <c r="AE72" s="20"/>
      <c r="AF72" s="420">
        <v>1200</v>
      </c>
      <c r="AG72" s="19"/>
      <c r="AH72" s="11"/>
      <c r="AI72" s="11"/>
      <c r="AJ72" s="11"/>
      <c r="AK72" s="11"/>
      <c r="AL72" s="20"/>
      <c r="AM72" s="419">
        <v>0.11</v>
      </c>
      <c r="AN72" s="11"/>
      <c r="AO72" s="11"/>
      <c r="AP72" s="419">
        <v>0.2</v>
      </c>
      <c r="AQ72" s="421">
        <v>8.0000000000000002E-3</v>
      </c>
      <c r="AR72" s="11"/>
      <c r="AS72" s="20"/>
      <c r="AT72" s="419">
        <v>0.03</v>
      </c>
      <c r="AU72" s="421">
        <v>8.0000000000000002E-3</v>
      </c>
      <c r="AV72" s="419">
        <v>0.75</v>
      </c>
      <c r="AW72" s="11"/>
      <c r="AX72" s="11"/>
      <c r="AY72" s="11"/>
      <c r="AZ72" s="11"/>
      <c r="BA72" s="418">
        <v>4.9000000000000004</v>
      </c>
      <c r="BB72" s="19"/>
      <c r="BC72" s="11"/>
      <c r="BD72" s="11"/>
      <c r="BE72" s="364"/>
      <c r="BF72" s="418">
        <v>17.2</v>
      </c>
      <c r="BG72" s="422">
        <v>66</v>
      </c>
      <c r="BH72" s="422">
        <v>65</v>
      </c>
      <c r="BI72" s="16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22" t="s">
        <v>102</v>
      </c>
      <c r="CA72" s="22" t="s">
        <v>108</v>
      </c>
      <c r="CB72" s="11"/>
      <c r="CC72" s="423">
        <v>1.02</v>
      </c>
      <c r="CD72" s="11"/>
      <c r="CE72" s="22" t="s">
        <v>342</v>
      </c>
      <c r="CF72" s="11"/>
      <c r="CG72" s="11"/>
    </row>
    <row r="73" spans="1:85">
      <c r="A73" s="362" t="s">
        <v>1859</v>
      </c>
      <c r="B73" s="363" t="s">
        <v>1894</v>
      </c>
      <c r="C73" s="416" t="s">
        <v>1886</v>
      </c>
      <c r="D73" s="425" t="s">
        <v>1123</v>
      </c>
      <c r="E73" s="364" t="s">
        <v>104</v>
      </c>
      <c r="F73" s="19"/>
      <c r="G73" s="418">
        <v>31.5</v>
      </c>
      <c r="H73" s="418">
        <v>23.1</v>
      </c>
      <c r="I73" s="418">
        <v>3.2</v>
      </c>
      <c r="J73" s="418">
        <v>3.5</v>
      </c>
      <c r="K73" s="11"/>
      <c r="L73" s="11"/>
      <c r="M73" s="11"/>
      <c r="N73" s="11"/>
      <c r="O73" s="364" t="s">
        <v>112</v>
      </c>
      <c r="P73" s="16"/>
      <c r="Q73" s="16"/>
      <c r="R73" s="11"/>
      <c r="S73" s="16"/>
      <c r="T73" s="11"/>
      <c r="U73" s="11"/>
      <c r="V73" s="11"/>
      <c r="W73" s="11"/>
      <c r="X73" s="11"/>
      <c r="Y73" s="419">
        <v>8.08</v>
      </c>
      <c r="Z73" s="418">
        <v>1</v>
      </c>
      <c r="AA73" s="19"/>
      <c r="AB73" s="20"/>
      <c r="AC73" s="364"/>
      <c r="AD73" s="420">
        <v>56000</v>
      </c>
      <c r="AE73" s="20"/>
      <c r="AF73" s="420">
        <v>480</v>
      </c>
      <c r="AG73" s="19"/>
      <c r="AH73" s="11"/>
      <c r="AI73" s="11"/>
      <c r="AJ73" s="11"/>
      <c r="AK73" s="11"/>
      <c r="AL73" s="20"/>
      <c r="AM73" s="419">
        <v>0.1</v>
      </c>
      <c r="AN73" s="11"/>
      <c r="AO73" s="11"/>
      <c r="AP73" s="419">
        <v>0.25</v>
      </c>
      <c r="AQ73" s="421">
        <v>0.01</v>
      </c>
      <c r="AR73" s="11"/>
      <c r="AS73" s="20"/>
      <c r="AT73" s="419">
        <v>0.03</v>
      </c>
      <c r="AU73" s="421">
        <v>8.0000000000000002E-3</v>
      </c>
      <c r="AV73" s="419">
        <v>0.63</v>
      </c>
      <c r="AW73" s="11"/>
      <c r="AX73" s="11"/>
      <c r="AY73" s="11"/>
      <c r="AZ73" s="11"/>
      <c r="BA73" s="418">
        <v>4.4000000000000004</v>
      </c>
      <c r="BB73" s="19"/>
      <c r="BC73" s="11"/>
      <c r="BD73" s="11"/>
      <c r="BE73" s="364"/>
      <c r="BF73" s="418">
        <v>17.100000000000001</v>
      </c>
      <c r="BG73" s="422">
        <v>66</v>
      </c>
      <c r="BH73" s="422">
        <v>67</v>
      </c>
      <c r="BI73" s="16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22" t="s">
        <v>102</v>
      </c>
      <c r="CA73" s="22" t="s">
        <v>108</v>
      </c>
      <c r="CB73" s="11"/>
      <c r="CC73" s="423">
        <v>0.91</v>
      </c>
      <c r="CD73" s="11"/>
      <c r="CE73" s="22" t="s">
        <v>342</v>
      </c>
      <c r="CF73" s="11"/>
      <c r="CG73" s="11"/>
    </row>
    <row r="74" spans="1:85">
      <c r="A74" s="362" t="s">
        <v>1859</v>
      </c>
      <c r="B74" s="363" t="s">
        <v>1894</v>
      </c>
      <c r="C74" s="416" t="s">
        <v>1887</v>
      </c>
      <c r="D74" s="425" t="s">
        <v>1006</v>
      </c>
      <c r="E74" s="364" t="s">
        <v>104</v>
      </c>
      <c r="F74" s="19"/>
      <c r="G74" s="418">
        <v>28.8</v>
      </c>
      <c r="H74" s="418">
        <v>23.8</v>
      </c>
      <c r="I74" s="418">
        <v>1.8</v>
      </c>
      <c r="J74" s="418">
        <v>3.1</v>
      </c>
      <c r="K74" s="11"/>
      <c r="L74" s="11"/>
      <c r="M74" s="11"/>
      <c r="N74" s="11"/>
      <c r="O74" s="364" t="s">
        <v>112</v>
      </c>
      <c r="P74" s="16"/>
      <c r="Q74" s="16"/>
      <c r="R74" s="11"/>
      <c r="S74" s="16"/>
      <c r="T74" s="11"/>
      <c r="U74" s="11"/>
      <c r="V74" s="11"/>
      <c r="W74" s="11"/>
      <c r="X74" s="11"/>
      <c r="Y74" s="419">
        <v>8.0299999999999994</v>
      </c>
      <c r="Z74" s="418">
        <v>0.6</v>
      </c>
      <c r="AA74" s="19"/>
      <c r="AB74" s="20"/>
      <c r="AC74" s="418">
        <v>9</v>
      </c>
      <c r="AD74" s="420">
        <v>26000</v>
      </c>
      <c r="AE74" s="20"/>
      <c r="AF74" s="420">
        <v>160</v>
      </c>
      <c r="AG74" s="19"/>
      <c r="AH74" s="11"/>
      <c r="AI74" s="11"/>
      <c r="AJ74" s="11"/>
      <c r="AK74" s="11"/>
      <c r="AL74" s="20"/>
      <c r="AM74" s="419">
        <v>0.09</v>
      </c>
      <c r="AN74" s="11"/>
      <c r="AO74" s="11"/>
      <c r="AP74" s="419">
        <v>0.15</v>
      </c>
      <c r="AQ74" s="421">
        <v>8.0000000000000002E-3</v>
      </c>
      <c r="AR74" s="11"/>
      <c r="AS74" s="20"/>
      <c r="AT74" s="422" t="s">
        <v>114</v>
      </c>
      <c r="AU74" s="421">
        <v>5.0000000000000001E-3</v>
      </c>
      <c r="AV74" s="419">
        <v>0.64</v>
      </c>
      <c r="AW74" s="11"/>
      <c r="AX74" s="11"/>
      <c r="AY74" s="11"/>
      <c r="AZ74" s="11"/>
      <c r="BA74" s="418">
        <v>4.3</v>
      </c>
      <c r="BB74" s="19"/>
      <c r="BC74" s="11"/>
      <c r="BD74" s="11"/>
      <c r="BE74" s="422">
        <v>108</v>
      </c>
      <c r="BF74" s="418">
        <v>17.3</v>
      </c>
      <c r="BG74" s="422">
        <v>68</v>
      </c>
      <c r="BH74" s="422">
        <v>67</v>
      </c>
      <c r="BI74" s="16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22" t="s">
        <v>102</v>
      </c>
      <c r="CA74" s="22" t="s">
        <v>108</v>
      </c>
      <c r="CB74" s="11"/>
      <c r="CC74" s="423">
        <v>0.8</v>
      </c>
      <c r="CD74" s="11"/>
      <c r="CE74" s="22" t="s">
        <v>1897</v>
      </c>
      <c r="CF74" s="11"/>
      <c r="CG74" s="11"/>
    </row>
    <row r="75" spans="1:85">
      <c r="A75" s="362" t="s">
        <v>1859</v>
      </c>
      <c r="B75" s="363" t="s">
        <v>1894</v>
      </c>
      <c r="C75" s="416" t="s">
        <v>1888</v>
      </c>
      <c r="D75" s="425" t="s">
        <v>1012</v>
      </c>
      <c r="E75" s="364" t="s">
        <v>104</v>
      </c>
      <c r="F75" s="19"/>
      <c r="G75" s="418">
        <v>27.6</v>
      </c>
      <c r="H75" s="418">
        <v>21.2</v>
      </c>
      <c r="I75" s="418">
        <v>5.2</v>
      </c>
      <c r="J75" s="418">
        <v>3.2</v>
      </c>
      <c r="K75" s="11"/>
      <c r="L75" s="11"/>
      <c r="M75" s="11"/>
      <c r="N75" s="11"/>
      <c r="O75" s="364" t="s">
        <v>112</v>
      </c>
      <c r="P75" s="16"/>
      <c r="Q75" s="16"/>
      <c r="R75" s="11"/>
      <c r="S75" s="16"/>
      <c r="T75" s="11"/>
      <c r="U75" s="11"/>
      <c r="V75" s="11"/>
      <c r="W75" s="11"/>
      <c r="X75" s="11"/>
      <c r="Y75" s="419">
        <v>8.02</v>
      </c>
      <c r="Z75" s="418">
        <v>0.8</v>
      </c>
      <c r="AA75" s="19"/>
      <c r="AB75" s="20"/>
      <c r="AC75" s="364"/>
      <c r="AD75" s="420">
        <v>39000</v>
      </c>
      <c r="AE75" s="20"/>
      <c r="AF75" s="420">
        <v>940</v>
      </c>
      <c r="AG75" s="19"/>
      <c r="AH75" s="11"/>
      <c r="AI75" s="11"/>
      <c r="AJ75" s="11"/>
      <c r="AK75" s="11"/>
      <c r="AL75" s="20"/>
      <c r="AM75" s="419">
        <v>7.0000000000000007E-2</v>
      </c>
      <c r="AN75" s="11"/>
      <c r="AO75" s="11"/>
      <c r="AP75" s="419">
        <v>0.4</v>
      </c>
      <c r="AQ75" s="421">
        <v>1.7000000000000001E-2</v>
      </c>
      <c r="AR75" s="11"/>
      <c r="AS75" s="20"/>
      <c r="AT75" s="364" t="s">
        <v>114</v>
      </c>
      <c r="AU75" s="421">
        <v>5.0000000000000001E-3</v>
      </c>
      <c r="AV75" s="419">
        <v>0.79</v>
      </c>
      <c r="AW75" s="11"/>
      <c r="AX75" s="11"/>
      <c r="AY75" s="11"/>
      <c r="AZ75" s="11"/>
      <c r="BA75" s="418">
        <v>4</v>
      </c>
      <c r="BB75" s="19"/>
      <c r="BC75" s="11"/>
      <c r="BD75" s="11"/>
      <c r="BE75" s="364"/>
      <c r="BF75" s="418">
        <v>15.3</v>
      </c>
      <c r="BG75" s="422">
        <v>61</v>
      </c>
      <c r="BH75" s="422">
        <v>59</v>
      </c>
      <c r="BI75" s="16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22"/>
      <c r="CA75" s="22"/>
      <c r="CB75" s="11"/>
      <c r="CC75" s="423">
        <v>0.86</v>
      </c>
      <c r="CD75" s="11"/>
      <c r="CE75" s="22"/>
      <c r="CF75" s="11"/>
      <c r="CG75" s="11"/>
    </row>
    <row r="76" spans="1:85">
      <c r="A76" s="362" t="s">
        <v>1859</v>
      </c>
      <c r="B76" s="363" t="s">
        <v>1894</v>
      </c>
      <c r="C76" s="416" t="s">
        <v>1889</v>
      </c>
      <c r="D76" s="425" t="s">
        <v>1012</v>
      </c>
      <c r="E76" s="364" t="s">
        <v>104</v>
      </c>
      <c r="F76" s="19"/>
      <c r="G76" s="418">
        <v>18</v>
      </c>
      <c r="H76" s="418">
        <v>16.5</v>
      </c>
      <c r="I76" s="418">
        <v>1.6</v>
      </c>
      <c r="J76" s="418">
        <v>2.2999999999999998</v>
      </c>
      <c r="K76" s="11"/>
      <c r="L76" s="11"/>
      <c r="M76" s="11"/>
      <c r="N76" s="11"/>
      <c r="O76" s="364" t="s">
        <v>112</v>
      </c>
      <c r="P76" s="16"/>
      <c r="Q76" s="16"/>
      <c r="R76" s="11"/>
      <c r="S76" s="16"/>
      <c r="T76" s="11"/>
      <c r="U76" s="11"/>
      <c r="V76" s="11"/>
      <c r="W76" s="11"/>
      <c r="X76" s="11"/>
      <c r="Y76" s="419">
        <v>8.02</v>
      </c>
      <c r="Z76" s="418">
        <v>0.8</v>
      </c>
      <c r="AA76" s="19"/>
      <c r="AB76" s="20"/>
      <c r="AC76" s="364"/>
      <c r="AD76" s="420">
        <v>15000</v>
      </c>
      <c r="AE76" s="20"/>
      <c r="AF76" s="420">
        <v>430</v>
      </c>
      <c r="AG76" s="19"/>
      <c r="AH76" s="11"/>
      <c r="AI76" s="11"/>
      <c r="AJ76" s="11"/>
      <c r="AK76" s="11"/>
      <c r="AL76" s="20"/>
      <c r="AM76" s="419">
        <v>7.0000000000000007E-2</v>
      </c>
      <c r="AN76" s="11"/>
      <c r="AO76" s="11"/>
      <c r="AP76" s="419">
        <v>0.11</v>
      </c>
      <c r="AQ76" s="421">
        <v>6.0000000000000001E-3</v>
      </c>
      <c r="AR76" s="11"/>
      <c r="AS76" s="20"/>
      <c r="AT76" s="364" t="s">
        <v>114</v>
      </c>
      <c r="AU76" s="421">
        <v>8.0000000000000002E-3</v>
      </c>
      <c r="AV76" s="419">
        <v>0.96</v>
      </c>
      <c r="AW76" s="11"/>
      <c r="AX76" s="11"/>
      <c r="AY76" s="11"/>
      <c r="AZ76" s="11"/>
      <c r="BA76" s="418">
        <v>4.3</v>
      </c>
      <c r="BB76" s="19"/>
      <c r="BC76" s="11"/>
      <c r="BD76" s="11"/>
      <c r="BE76" s="364"/>
      <c r="BF76" s="418">
        <v>16.3</v>
      </c>
      <c r="BG76" s="422">
        <v>64</v>
      </c>
      <c r="BH76" s="422">
        <v>63</v>
      </c>
      <c r="BI76" s="16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22"/>
      <c r="CA76" s="22"/>
      <c r="CB76" s="11"/>
      <c r="CC76" s="423">
        <v>0.65</v>
      </c>
      <c r="CD76" s="11"/>
      <c r="CE76" s="22"/>
      <c r="CF76" s="11"/>
      <c r="CG76" s="11"/>
    </row>
    <row r="77" spans="1:85">
      <c r="A77" s="362" t="s">
        <v>1859</v>
      </c>
      <c r="B77" s="363" t="s">
        <v>1894</v>
      </c>
      <c r="C77" s="416" t="s">
        <v>1890</v>
      </c>
      <c r="D77" s="425" t="s">
        <v>98</v>
      </c>
      <c r="E77" s="364" t="s">
        <v>99</v>
      </c>
      <c r="F77" s="19"/>
      <c r="G77" s="418">
        <v>14.9</v>
      </c>
      <c r="H77" s="418">
        <v>15.2</v>
      </c>
      <c r="I77" s="418">
        <v>2</v>
      </c>
      <c r="J77" s="418">
        <v>2.6</v>
      </c>
      <c r="K77" s="11"/>
      <c r="L77" s="11"/>
      <c r="M77" s="11"/>
      <c r="N77" s="11"/>
      <c r="O77" s="364" t="s">
        <v>1898</v>
      </c>
      <c r="P77" s="16"/>
      <c r="Q77" s="16"/>
      <c r="R77" s="11"/>
      <c r="S77" s="16"/>
      <c r="T77" s="11"/>
      <c r="U77" s="11"/>
      <c r="V77" s="11"/>
      <c r="W77" s="11"/>
      <c r="X77" s="11"/>
      <c r="Y77" s="419">
        <v>7.85</v>
      </c>
      <c r="Z77" s="418">
        <v>0.3</v>
      </c>
      <c r="AA77" s="19"/>
      <c r="AB77" s="20"/>
      <c r="AC77" s="422">
        <v>10.1</v>
      </c>
      <c r="AD77" s="420">
        <v>20000</v>
      </c>
      <c r="AE77" s="20"/>
      <c r="AF77" s="420">
        <v>680</v>
      </c>
      <c r="AG77" s="19"/>
      <c r="AH77" s="11"/>
      <c r="AI77" s="11"/>
      <c r="AJ77" s="11"/>
      <c r="AK77" s="11"/>
      <c r="AL77" s="20"/>
      <c r="AM77" s="419">
        <v>0.08</v>
      </c>
      <c r="AN77" s="11"/>
      <c r="AO77" s="11"/>
      <c r="AP77" s="419">
        <v>0.08</v>
      </c>
      <c r="AQ77" s="421">
        <v>5.0000000000000001E-3</v>
      </c>
      <c r="AR77" s="11"/>
      <c r="AS77" s="20"/>
      <c r="AT77" s="419">
        <v>0.04</v>
      </c>
      <c r="AU77" s="421">
        <v>0.01</v>
      </c>
      <c r="AV77" s="418">
        <v>1.1000000000000001</v>
      </c>
      <c r="AW77" s="11"/>
      <c r="AX77" s="11"/>
      <c r="AY77" s="11"/>
      <c r="AZ77" s="11"/>
      <c r="BA77" s="418">
        <v>4.7</v>
      </c>
      <c r="BB77" s="19"/>
      <c r="BC77" s="11"/>
      <c r="BD77" s="11"/>
      <c r="BE77" s="422">
        <v>104</v>
      </c>
      <c r="BF77" s="418">
        <v>16</v>
      </c>
      <c r="BG77" s="422">
        <v>61</v>
      </c>
      <c r="BH77" s="422">
        <v>61</v>
      </c>
      <c r="BI77" s="16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22"/>
      <c r="CA77" s="22"/>
      <c r="CB77" s="11"/>
      <c r="CC77" s="423">
        <v>0.6</v>
      </c>
      <c r="CD77" s="11"/>
      <c r="CE77" s="22"/>
      <c r="CF77" s="11"/>
      <c r="CG77" s="11"/>
    </row>
    <row r="78" spans="1:85">
      <c r="A78" s="362" t="s">
        <v>1859</v>
      </c>
      <c r="B78" s="363" t="s">
        <v>1894</v>
      </c>
      <c r="C78" s="416" t="s">
        <v>1891</v>
      </c>
      <c r="D78" s="425" t="s">
        <v>1041</v>
      </c>
      <c r="E78" s="364" t="s">
        <v>104</v>
      </c>
      <c r="F78" s="19"/>
      <c r="G78" s="418">
        <v>6.3</v>
      </c>
      <c r="H78" s="418">
        <v>12</v>
      </c>
      <c r="I78" s="418">
        <v>1.7</v>
      </c>
      <c r="J78" s="418">
        <v>2</v>
      </c>
      <c r="K78" s="11"/>
      <c r="L78" s="11"/>
      <c r="M78" s="11"/>
      <c r="N78" s="11"/>
      <c r="O78" s="364" t="s">
        <v>112</v>
      </c>
      <c r="P78" s="16"/>
      <c r="Q78" s="16"/>
      <c r="R78" s="11"/>
      <c r="S78" s="16"/>
      <c r="T78" s="11"/>
      <c r="U78" s="11"/>
      <c r="V78" s="11"/>
      <c r="W78" s="11"/>
      <c r="X78" s="11"/>
      <c r="Y78" s="419">
        <v>8.51</v>
      </c>
      <c r="Z78" s="418">
        <v>1</v>
      </c>
      <c r="AA78" s="19"/>
      <c r="AB78" s="20"/>
      <c r="AC78" s="364"/>
      <c r="AD78" s="420">
        <v>6200</v>
      </c>
      <c r="AE78" s="20"/>
      <c r="AF78" s="420">
        <v>300</v>
      </c>
      <c r="AG78" s="19"/>
      <c r="AH78" s="11"/>
      <c r="AI78" s="11"/>
      <c r="AJ78" s="11"/>
      <c r="AK78" s="11"/>
      <c r="AL78" s="20"/>
      <c r="AM78" s="419">
        <v>0.1</v>
      </c>
      <c r="AN78" s="11"/>
      <c r="AO78" s="11"/>
      <c r="AP78" s="419">
        <v>0.04</v>
      </c>
      <c r="AQ78" s="421">
        <v>5.0000000000000001E-3</v>
      </c>
      <c r="AR78" s="11"/>
      <c r="AS78" s="20"/>
      <c r="AT78" s="364" t="s">
        <v>114</v>
      </c>
      <c r="AU78" s="421">
        <v>1.7000000000000001E-2</v>
      </c>
      <c r="AV78" s="418">
        <v>1.1000000000000001</v>
      </c>
      <c r="AW78" s="11"/>
      <c r="AX78" s="11"/>
      <c r="AY78" s="11"/>
      <c r="AZ78" s="11"/>
      <c r="BA78" s="418">
        <v>5.7</v>
      </c>
      <c r="BB78" s="19"/>
      <c r="BC78" s="11"/>
      <c r="BD78" s="11"/>
      <c r="BE78" s="364"/>
      <c r="BF78" s="418">
        <v>17.600000000000001</v>
      </c>
      <c r="BG78" s="422">
        <v>66</v>
      </c>
      <c r="BH78" s="422">
        <v>66</v>
      </c>
      <c r="BI78" s="16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22"/>
      <c r="CA78" s="22"/>
      <c r="CB78" s="11"/>
      <c r="CC78" s="423">
        <v>0.64</v>
      </c>
      <c r="CD78" s="11"/>
      <c r="CE78" s="22"/>
      <c r="CF78" s="11"/>
      <c r="CG78" s="11"/>
    </row>
    <row r="79" spans="1:85">
      <c r="A79" s="362" t="s">
        <v>1859</v>
      </c>
      <c r="B79" s="363" t="s">
        <v>1894</v>
      </c>
      <c r="C79" s="416" t="s">
        <v>180</v>
      </c>
      <c r="D79" s="425" t="s">
        <v>999</v>
      </c>
      <c r="E79" s="364" t="s">
        <v>104</v>
      </c>
      <c r="F79" s="19"/>
      <c r="G79" s="418">
        <v>4.3</v>
      </c>
      <c r="H79" s="418">
        <v>9.6</v>
      </c>
      <c r="I79" s="418">
        <v>1</v>
      </c>
      <c r="J79" s="418">
        <v>1.7</v>
      </c>
      <c r="K79" s="11"/>
      <c r="L79" s="11"/>
      <c r="M79" s="11"/>
      <c r="N79" s="11"/>
      <c r="O79" s="364" t="s">
        <v>112</v>
      </c>
      <c r="P79" s="16"/>
      <c r="Q79" s="16"/>
      <c r="R79" s="11"/>
      <c r="S79" s="16"/>
      <c r="T79" s="11"/>
      <c r="U79" s="11"/>
      <c r="V79" s="11"/>
      <c r="W79" s="11"/>
      <c r="X79" s="11"/>
      <c r="Y79" s="419">
        <v>7.92</v>
      </c>
      <c r="Z79" s="418">
        <v>0.6</v>
      </c>
      <c r="AA79" s="19"/>
      <c r="AB79" s="20"/>
      <c r="AC79" s="364"/>
      <c r="AD79" s="420">
        <v>5500</v>
      </c>
      <c r="AE79" s="20"/>
      <c r="AF79" s="420">
        <v>510</v>
      </c>
      <c r="AG79" s="19"/>
      <c r="AH79" s="11"/>
      <c r="AI79" s="11"/>
      <c r="AJ79" s="11"/>
      <c r="AK79" s="11"/>
      <c r="AL79" s="20"/>
      <c r="AM79" s="419">
        <v>0.08</v>
      </c>
      <c r="AN79" s="11"/>
      <c r="AO79" s="11"/>
      <c r="AP79" s="419">
        <v>0.08</v>
      </c>
      <c r="AQ79" s="421">
        <v>6.0000000000000001E-3</v>
      </c>
      <c r="AR79" s="11"/>
      <c r="AS79" s="20"/>
      <c r="AT79" s="419">
        <v>7.0000000000000007E-2</v>
      </c>
      <c r="AU79" s="421">
        <v>1.7999999999999999E-2</v>
      </c>
      <c r="AV79" s="418">
        <v>1.2</v>
      </c>
      <c r="AW79" s="11"/>
      <c r="AX79" s="11"/>
      <c r="AY79" s="11"/>
      <c r="AZ79" s="11"/>
      <c r="BA79" s="418">
        <v>6.7</v>
      </c>
      <c r="BB79" s="19"/>
      <c r="BC79" s="11"/>
      <c r="BD79" s="11"/>
      <c r="BE79" s="364"/>
      <c r="BF79" s="418">
        <v>18.100000000000001</v>
      </c>
      <c r="BG79" s="422">
        <v>70</v>
      </c>
      <c r="BH79" s="422">
        <v>67</v>
      </c>
      <c r="BI79" s="16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22"/>
      <c r="CA79" s="22"/>
      <c r="CB79" s="11"/>
      <c r="CC79" s="423">
        <v>0.56999999999999995</v>
      </c>
      <c r="CD79" s="11"/>
      <c r="CE79" s="22"/>
      <c r="CF79" s="11"/>
      <c r="CG79" s="11"/>
    </row>
    <row r="80" spans="1:85">
      <c r="A80" s="362" t="s">
        <v>1859</v>
      </c>
      <c r="B80" s="363" t="s">
        <v>1894</v>
      </c>
      <c r="C80" s="416" t="s">
        <v>1892</v>
      </c>
      <c r="D80" s="425" t="s">
        <v>1123</v>
      </c>
      <c r="E80" s="364" t="s">
        <v>99</v>
      </c>
      <c r="F80" s="19"/>
      <c r="G80" s="418">
        <v>6.3</v>
      </c>
      <c r="H80" s="418">
        <v>11.9</v>
      </c>
      <c r="I80" s="418">
        <v>1.8</v>
      </c>
      <c r="J80" s="418">
        <v>1.9</v>
      </c>
      <c r="K80" s="11"/>
      <c r="L80" s="11"/>
      <c r="M80" s="11"/>
      <c r="N80" s="11"/>
      <c r="O80" s="364" t="s">
        <v>112</v>
      </c>
      <c r="P80" s="16"/>
      <c r="Q80" s="16"/>
      <c r="R80" s="11"/>
      <c r="S80" s="16"/>
      <c r="T80" s="11"/>
      <c r="U80" s="11"/>
      <c r="V80" s="11"/>
      <c r="W80" s="11"/>
      <c r="X80" s="11"/>
      <c r="Y80" s="419">
        <v>7.92</v>
      </c>
      <c r="Z80" s="418">
        <v>1</v>
      </c>
      <c r="AA80" s="19"/>
      <c r="AB80" s="20"/>
      <c r="AC80" s="364">
        <v>10.6</v>
      </c>
      <c r="AD80" s="420">
        <v>5500</v>
      </c>
      <c r="AE80" s="20"/>
      <c r="AF80" s="420">
        <v>1100</v>
      </c>
      <c r="AG80" s="19"/>
      <c r="AH80" s="11"/>
      <c r="AI80" s="11"/>
      <c r="AJ80" s="11"/>
      <c r="AK80" s="11"/>
      <c r="AL80" s="20"/>
      <c r="AM80" s="419">
        <v>0.09</v>
      </c>
      <c r="AN80" s="11"/>
      <c r="AO80" s="11"/>
      <c r="AP80" s="419">
        <v>0.24</v>
      </c>
      <c r="AQ80" s="421">
        <v>1.4E-2</v>
      </c>
      <c r="AR80" s="11"/>
      <c r="AS80" s="20"/>
      <c r="AT80" s="419">
        <v>0.04</v>
      </c>
      <c r="AU80" s="421">
        <v>0.02</v>
      </c>
      <c r="AV80" s="418">
        <v>1.2</v>
      </c>
      <c r="AW80" s="11"/>
      <c r="AX80" s="11"/>
      <c r="AY80" s="11"/>
      <c r="AZ80" s="11"/>
      <c r="BA80" s="418">
        <v>5.0999999999999996</v>
      </c>
      <c r="BB80" s="19"/>
      <c r="BC80" s="11"/>
      <c r="BD80" s="11"/>
      <c r="BE80" s="364">
        <v>101</v>
      </c>
      <c r="BF80" s="418">
        <v>17.5</v>
      </c>
      <c r="BG80" s="422">
        <v>69</v>
      </c>
      <c r="BH80" s="422">
        <v>67</v>
      </c>
      <c r="BI80" s="16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22"/>
      <c r="CA80" s="22"/>
      <c r="CB80" s="11"/>
      <c r="CC80" s="423">
        <v>0.65</v>
      </c>
      <c r="CD80" s="11"/>
      <c r="CE80" s="22"/>
      <c r="CF80" s="11"/>
      <c r="CG80" s="11"/>
    </row>
    <row r="81" spans="1:85">
      <c r="A81" s="362" t="s">
        <v>1859</v>
      </c>
      <c r="B81" s="363" t="s">
        <v>1894</v>
      </c>
      <c r="C81" s="416" t="s">
        <v>1893</v>
      </c>
      <c r="D81" s="425" t="s">
        <v>1012</v>
      </c>
      <c r="E81" s="364" t="s">
        <v>99</v>
      </c>
      <c r="F81" s="19"/>
      <c r="G81" s="418">
        <v>9.6</v>
      </c>
      <c r="H81" s="418">
        <v>13.1</v>
      </c>
      <c r="I81" s="427">
        <v>67</v>
      </c>
      <c r="J81" s="427">
        <v>14</v>
      </c>
      <c r="K81" s="11"/>
      <c r="L81" s="11"/>
      <c r="M81" s="11"/>
      <c r="N81" s="11"/>
      <c r="O81" s="364" t="s">
        <v>112</v>
      </c>
      <c r="P81" s="16"/>
      <c r="Q81" s="16"/>
      <c r="R81" s="11"/>
      <c r="S81" s="16"/>
      <c r="T81" s="11"/>
      <c r="U81" s="11"/>
      <c r="V81" s="11"/>
      <c r="W81" s="11"/>
      <c r="X81" s="11"/>
      <c r="Y81" s="419">
        <v>7.7</v>
      </c>
      <c r="Z81" s="418">
        <v>1.4</v>
      </c>
      <c r="AA81" s="19"/>
      <c r="AB81" s="20"/>
      <c r="AC81" s="364"/>
      <c r="AD81" s="420">
        <v>18000</v>
      </c>
      <c r="AE81" s="20"/>
      <c r="AF81" s="420">
        <v>1900</v>
      </c>
      <c r="AG81" s="19"/>
      <c r="AH81" s="11"/>
      <c r="AI81" s="11"/>
      <c r="AJ81" s="11"/>
      <c r="AK81" s="11"/>
      <c r="AL81" s="20"/>
      <c r="AM81" s="419">
        <v>7.0000000000000007E-2</v>
      </c>
      <c r="AN81" s="11"/>
      <c r="AO81" s="11"/>
      <c r="AP81" s="418">
        <v>4.4000000000000004</v>
      </c>
      <c r="AQ81" s="419">
        <v>0.1</v>
      </c>
      <c r="AR81" s="11"/>
      <c r="AS81" s="20"/>
      <c r="AT81" s="419">
        <v>0.06</v>
      </c>
      <c r="AU81" s="421">
        <v>1.7000000000000001E-2</v>
      </c>
      <c r="AV81" s="419">
        <v>0.98</v>
      </c>
      <c r="AW81" s="11"/>
      <c r="AX81" s="11"/>
      <c r="AY81" s="11"/>
      <c r="AZ81" s="11"/>
      <c r="BA81" s="418">
        <v>5.3</v>
      </c>
      <c r="BB81" s="19"/>
      <c r="BC81" s="11"/>
      <c r="BD81" s="11"/>
      <c r="BE81" s="364"/>
      <c r="BF81" s="418">
        <v>13.7</v>
      </c>
      <c r="BG81" s="422">
        <v>52</v>
      </c>
      <c r="BH81" s="422">
        <v>50</v>
      </c>
      <c r="BI81" s="16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22"/>
      <c r="CA81" s="22"/>
      <c r="CB81" s="11"/>
      <c r="CC81" s="423">
        <v>1.36</v>
      </c>
      <c r="CD81" s="11"/>
      <c r="CE81" s="22"/>
      <c r="CF81" s="11"/>
      <c r="CG81" s="11"/>
    </row>
    <row r="82" spans="1:85">
      <c r="A82" s="362" t="s">
        <v>1859</v>
      </c>
      <c r="B82" s="363" t="s">
        <v>1159</v>
      </c>
      <c r="C82" s="416" t="s">
        <v>1883</v>
      </c>
      <c r="D82" s="425" t="s">
        <v>210</v>
      </c>
      <c r="E82" s="364" t="s">
        <v>104</v>
      </c>
      <c r="F82" s="19"/>
      <c r="G82" s="418">
        <v>21.6</v>
      </c>
      <c r="H82" s="418">
        <v>16.899999999999999</v>
      </c>
      <c r="I82" s="418">
        <v>4.7</v>
      </c>
      <c r="J82" s="418">
        <v>4</v>
      </c>
      <c r="K82" s="11"/>
      <c r="L82" s="11"/>
      <c r="M82" s="11"/>
      <c r="N82" s="11"/>
      <c r="O82" s="364" t="s">
        <v>112</v>
      </c>
      <c r="P82" s="16"/>
      <c r="Q82" s="16"/>
      <c r="R82" s="11"/>
      <c r="S82" s="16"/>
      <c r="T82" s="11"/>
      <c r="U82" s="11"/>
      <c r="V82" s="11"/>
      <c r="W82" s="11"/>
      <c r="X82" s="11"/>
      <c r="Y82" s="419">
        <v>8.02</v>
      </c>
      <c r="Z82" s="418">
        <v>1.9</v>
      </c>
      <c r="AA82" s="19"/>
      <c r="AB82" s="20"/>
      <c r="AC82" s="364"/>
      <c r="AD82" s="420">
        <v>27000</v>
      </c>
      <c r="AE82" s="20"/>
      <c r="AF82" s="420">
        <v>610</v>
      </c>
      <c r="AG82" s="19"/>
      <c r="AH82" s="11"/>
      <c r="AI82" s="11"/>
      <c r="AJ82" s="11"/>
      <c r="AK82" s="11"/>
      <c r="AL82" s="20"/>
      <c r="AM82" s="419">
        <v>0.1</v>
      </c>
      <c r="AN82" s="11"/>
      <c r="AO82" s="11"/>
      <c r="AP82" s="419">
        <v>0.49</v>
      </c>
      <c r="AQ82" s="421">
        <v>5.2999999999999999E-2</v>
      </c>
      <c r="AR82" s="11"/>
      <c r="AS82" s="20"/>
      <c r="AT82" s="419">
        <v>0.06</v>
      </c>
      <c r="AU82" s="421">
        <v>1.4999999999999999E-2</v>
      </c>
      <c r="AV82" s="418">
        <v>1.2</v>
      </c>
      <c r="AW82" s="11"/>
      <c r="AX82" s="11"/>
      <c r="AY82" s="11"/>
      <c r="AZ82" s="11"/>
      <c r="BA82" s="418">
        <v>4.8</v>
      </c>
      <c r="BB82" s="19"/>
      <c r="BC82" s="11"/>
      <c r="BD82" s="11"/>
      <c r="BE82" s="364"/>
      <c r="BF82" s="418">
        <v>19.3</v>
      </c>
      <c r="BG82" s="422">
        <v>76</v>
      </c>
      <c r="BH82" s="422">
        <v>73</v>
      </c>
      <c r="BI82" s="16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22" t="s">
        <v>102</v>
      </c>
      <c r="CA82" s="22" t="s">
        <v>108</v>
      </c>
      <c r="CB82" s="11"/>
      <c r="CC82" s="423">
        <v>0.98</v>
      </c>
      <c r="CD82" s="11"/>
      <c r="CE82" s="22" t="s">
        <v>342</v>
      </c>
      <c r="CF82" s="11"/>
      <c r="CG82" s="11"/>
    </row>
    <row r="83" spans="1:85">
      <c r="A83" s="362" t="s">
        <v>1859</v>
      </c>
      <c r="B83" s="363" t="s">
        <v>1159</v>
      </c>
      <c r="C83" s="416" t="s">
        <v>1884</v>
      </c>
      <c r="D83" s="425" t="s">
        <v>213</v>
      </c>
      <c r="E83" s="364" t="s">
        <v>104</v>
      </c>
      <c r="F83" s="19"/>
      <c r="G83" s="418">
        <v>22.8</v>
      </c>
      <c r="H83" s="418">
        <v>19.7</v>
      </c>
      <c r="I83" s="418">
        <v>6.6</v>
      </c>
      <c r="J83" s="418">
        <v>5.3</v>
      </c>
      <c r="K83" s="11"/>
      <c r="L83" s="11"/>
      <c r="M83" s="11"/>
      <c r="N83" s="11"/>
      <c r="O83" s="364" t="s">
        <v>112</v>
      </c>
      <c r="P83" s="16"/>
      <c r="Q83" s="16"/>
      <c r="R83" s="11"/>
      <c r="S83" s="16"/>
      <c r="T83" s="11"/>
      <c r="U83" s="11"/>
      <c r="V83" s="11"/>
      <c r="W83" s="11"/>
      <c r="X83" s="11"/>
      <c r="Y83" s="419">
        <v>8.08</v>
      </c>
      <c r="Z83" s="418">
        <v>1.7</v>
      </c>
      <c r="AA83" s="19"/>
      <c r="AB83" s="20"/>
      <c r="AC83" s="422">
        <v>10.1</v>
      </c>
      <c r="AD83" s="420">
        <v>43000</v>
      </c>
      <c r="AE83" s="20"/>
      <c r="AF83" s="420">
        <v>680</v>
      </c>
      <c r="AG83" s="19"/>
      <c r="AH83" s="11"/>
      <c r="AI83" s="11"/>
      <c r="AJ83" s="11"/>
      <c r="AK83" s="11"/>
      <c r="AL83" s="20"/>
      <c r="AM83" s="419">
        <v>0.12</v>
      </c>
      <c r="AN83" s="11"/>
      <c r="AO83" s="11"/>
      <c r="AP83" s="419">
        <v>0.39</v>
      </c>
      <c r="AQ83" s="421">
        <v>3.6999999999999998E-2</v>
      </c>
      <c r="AR83" s="11"/>
      <c r="AS83" s="20"/>
      <c r="AT83" s="419">
        <v>0.05</v>
      </c>
      <c r="AU83" s="421">
        <v>1.2999999999999999E-2</v>
      </c>
      <c r="AV83" s="419">
        <v>0.89</v>
      </c>
      <c r="AW83" s="11"/>
      <c r="AX83" s="11"/>
      <c r="AY83" s="11"/>
      <c r="AZ83" s="11"/>
      <c r="BA83" s="418">
        <v>5.0999999999999996</v>
      </c>
      <c r="BB83" s="19"/>
      <c r="BC83" s="11"/>
      <c r="BD83" s="11"/>
      <c r="BE83" s="422">
        <v>104</v>
      </c>
      <c r="BF83" s="418">
        <v>16.8</v>
      </c>
      <c r="BG83" s="422">
        <v>67</v>
      </c>
      <c r="BH83" s="422">
        <v>63</v>
      </c>
      <c r="BI83" s="16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22" t="s">
        <v>102</v>
      </c>
      <c r="CA83" s="22" t="s">
        <v>108</v>
      </c>
      <c r="CB83" s="11"/>
      <c r="CC83" s="423">
        <v>1.27</v>
      </c>
      <c r="CD83" s="11"/>
      <c r="CE83" s="22" t="s">
        <v>342</v>
      </c>
      <c r="CF83" s="11"/>
      <c r="CG83" s="11"/>
    </row>
    <row r="84" spans="1:85">
      <c r="A84" s="362" t="s">
        <v>1859</v>
      </c>
      <c r="B84" s="363" t="s">
        <v>1159</v>
      </c>
      <c r="C84" s="416" t="s">
        <v>1895</v>
      </c>
      <c r="D84" s="425" t="s">
        <v>98</v>
      </c>
      <c r="E84" s="364" t="s">
        <v>187</v>
      </c>
      <c r="F84" s="19"/>
      <c r="G84" s="418">
        <v>18.399999999999999</v>
      </c>
      <c r="H84" s="418">
        <v>20</v>
      </c>
      <c r="I84" s="418">
        <v>6.2</v>
      </c>
      <c r="J84" s="418">
        <v>7.5</v>
      </c>
      <c r="K84" s="11"/>
      <c r="L84" s="11"/>
      <c r="M84" s="11"/>
      <c r="N84" s="11"/>
      <c r="O84" s="364" t="s">
        <v>112</v>
      </c>
      <c r="P84" s="16"/>
      <c r="Q84" s="16"/>
      <c r="R84" s="11"/>
      <c r="S84" s="16"/>
      <c r="T84" s="11"/>
      <c r="U84" s="11"/>
      <c r="V84" s="11"/>
      <c r="W84" s="11"/>
      <c r="X84" s="11"/>
      <c r="Y84" s="419">
        <v>7.62</v>
      </c>
      <c r="Z84" s="418">
        <v>2</v>
      </c>
      <c r="AA84" s="19"/>
      <c r="AB84" s="20"/>
      <c r="AC84" s="364"/>
      <c r="AD84" s="420">
        <v>99000</v>
      </c>
      <c r="AE84" s="20"/>
      <c r="AF84" s="420">
        <v>1700</v>
      </c>
      <c r="AG84" s="19"/>
      <c r="AH84" s="11"/>
      <c r="AI84" s="11"/>
      <c r="AJ84" s="11"/>
      <c r="AK84" s="11"/>
      <c r="AL84" s="20"/>
      <c r="AM84" s="419">
        <v>0.12</v>
      </c>
      <c r="AN84" s="11"/>
      <c r="AO84" s="11"/>
      <c r="AP84" s="419">
        <v>0.99</v>
      </c>
      <c r="AQ84" s="421">
        <v>6.9000000000000006E-2</v>
      </c>
      <c r="AR84" s="11"/>
      <c r="AS84" s="20"/>
      <c r="AT84" s="419">
        <v>7.0000000000000007E-2</v>
      </c>
      <c r="AU84" s="421">
        <v>1.2999999999999999E-2</v>
      </c>
      <c r="AV84" s="419">
        <v>0.6</v>
      </c>
      <c r="AW84" s="11"/>
      <c r="AX84" s="11"/>
      <c r="AY84" s="11"/>
      <c r="AZ84" s="11"/>
      <c r="BA84" s="418">
        <v>4.8</v>
      </c>
      <c r="BB84" s="19"/>
      <c r="BC84" s="11"/>
      <c r="BD84" s="11"/>
      <c r="BE84" s="364"/>
      <c r="BF84" s="418">
        <v>17.5</v>
      </c>
      <c r="BG84" s="422">
        <v>69</v>
      </c>
      <c r="BH84" s="422">
        <v>68</v>
      </c>
      <c r="BI84" s="16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22" t="s">
        <v>102</v>
      </c>
      <c r="CA84" s="22" t="s">
        <v>108</v>
      </c>
      <c r="CB84" s="11"/>
      <c r="CC84" s="423">
        <v>1.78</v>
      </c>
      <c r="CD84" s="11"/>
      <c r="CE84" s="22" t="s">
        <v>342</v>
      </c>
      <c r="CF84" s="11"/>
      <c r="CG84" s="11"/>
    </row>
    <row r="85" spans="1:85">
      <c r="A85" s="362" t="s">
        <v>1859</v>
      </c>
      <c r="B85" s="363" t="s">
        <v>1159</v>
      </c>
      <c r="C85" s="416" t="s">
        <v>1886</v>
      </c>
      <c r="D85" s="425" t="s">
        <v>1058</v>
      </c>
      <c r="E85" s="364" t="s">
        <v>104</v>
      </c>
      <c r="F85" s="19"/>
      <c r="G85" s="418">
        <v>31.5</v>
      </c>
      <c r="H85" s="418">
        <v>25.1</v>
      </c>
      <c r="I85" s="418">
        <v>2.6</v>
      </c>
      <c r="J85" s="418">
        <v>5.3</v>
      </c>
      <c r="K85" s="11"/>
      <c r="L85" s="11"/>
      <c r="M85" s="11"/>
      <c r="N85" s="11"/>
      <c r="O85" s="364" t="s">
        <v>112</v>
      </c>
      <c r="P85" s="16"/>
      <c r="Q85" s="16"/>
      <c r="R85" s="11"/>
      <c r="S85" s="16"/>
      <c r="T85" s="11"/>
      <c r="U85" s="11"/>
      <c r="V85" s="11"/>
      <c r="W85" s="11"/>
      <c r="X85" s="11"/>
      <c r="Y85" s="419">
        <v>8.0299999999999994</v>
      </c>
      <c r="Z85" s="418">
        <v>1</v>
      </c>
      <c r="AA85" s="19"/>
      <c r="AB85" s="20"/>
      <c r="AC85" s="364"/>
      <c r="AD85" s="420">
        <v>60000</v>
      </c>
      <c r="AE85" s="20"/>
      <c r="AF85" s="420">
        <v>320</v>
      </c>
      <c r="AG85" s="19"/>
      <c r="AH85" s="11"/>
      <c r="AI85" s="11"/>
      <c r="AJ85" s="11"/>
      <c r="AK85" s="11"/>
      <c r="AL85" s="20"/>
      <c r="AM85" s="419">
        <v>0.13</v>
      </c>
      <c r="AN85" s="11"/>
      <c r="AO85" s="11"/>
      <c r="AP85" s="419">
        <v>0.34</v>
      </c>
      <c r="AQ85" s="421">
        <v>0.04</v>
      </c>
      <c r="AR85" s="11"/>
      <c r="AS85" s="20"/>
      <c r="AT85" s="419">
        <v>0.02</v>
      </c>
      <c r="AU85" s="421">
        <v>7.0000000000000001E-3</v>
      </c>
      <c r="AV85" s="419">
        <v>0.45</v>
      </c>
      <c r="AW85" s="11"/>
      <c r="AX85" s="11"/>
      <c r="AY85" s="11"/>
      <c r="AZ85" s="11"/>
      <c r="BA85" s="418">
        <v>4.4000000000000004</v>
      </c>
      <c r="BB85" s="19"/>
      <c r="BC85" s="11"/>
      <c r="BD85" s="11"/>
      <c r="BE85" s="364"/>
      <c r="BF85" s="418">
        <v>17.899999999999999</v>
      </c>
      <c r="BG85" s="422">
        <v>71</v>
      </c>
      <c r="BH85" s="422">
        <v>72</v>
      </c>
      <c r="BI85" s="16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22" t="s">
        <v>102</v>
      </c>
      <c r="CA85" s="22" t="s">
        <v>108</v>
      </c>
      <c r="CB85" s="11"/>
      <c r="CC85" s="423">
        <v>1.28</v>
      </c>
      <c r="CD85" s="11"/>
      <c r="CE85" s="22" t="s">
        <v>342</v>
      </c>
      <c r="CF85" s="11"/>
      <c r="CG85" s="11"/>
    </row>
    <row r="86" spans="1:85">
      <c r="A86" s="362" t="s">
        <v>1859</v>
      </c>
      <c r="B86" s="363" t="s">
        <v>1159</v>
      </c>
      <c r="C86" s="416" t="s">
        <v>1887</v>
      </c>
      <c r="D86" s="425" t="s">
        <v>1029</v>
      </c>
      <c r="E86" s="364" t="s">
        <v>104</v>
      </c>
      <c r="F86" s="19"/>
      <c r="G86" s="418">
        <v>29.8</v>
      </c>
      <c r="H86" s="418">
        <v>24.5</v>
      </c>
      <c r="I86" s="418">
        <v>2.5</v>
      </c>
      <c r="J86" s="418">
        <v>4.8</v>
      </c>
      <c r="K86" s="11"/>
      <c r="L86" s="11"/>
      <c r="M86" s="11"/>
      <c r="N86" s="11"/>
      <c r="O86" s="364" t="s">
        <v>112</v>
      </c>
      <c r="P86" s="16"/>
      <c r="Q86" s="16"/>
      <c r="R86" s="11"/>
      <c r="S86" s="16"/>
      <c r="T86" s="11"/>
      <c r="U86" s="11"/>
      <c r="V86" s="11"/>
      <c r="W86" s="11"/>
      <c r="X86" s="11"/>
      <c r="Y86" s="419">
        <v>7.83</v>
      </c>
      <c r="Z86" s="418">
        <v>0.5</v>
      </c>
      <c r="AA86" s="19"/>
      <c r="AB86" s="20"/>
      <c r="AC86" s="422">
        <v>8.6</v>
      </c>
      <c r="AD86" s="420">
        <v>31000</v>
      </c>
      <c r="AE86" s="20"/>
      <c r="AF86" s="420">
        <v>430</v>
      </c>
      <c r="AG86" s="19"/>
      <c r="AH86" s="11"/>
      <c r="AI86" s="11"/>
      <c r="AJ86" s="11"/>
      <c r="AK86" s="11"/>
      <c r="AL86" s="20"/>
      <c r="AM86" s="419">
        <v>0.1</v>
      </c>
      <c r="AN86" s="11"/>
      <c r="AO86" s="11"/>
      <c r="AP86" s="419">
        <v>0.37</v>
      </c>
      <c r="AQ86" s="421">
        <v>3.7999999999999999E-2</v>
      </c>
      <c r="AR86" s="11"/>
      <c r="AS86" s="20"/>
      <c r="AT86" s="422" t="s">
        <v>114</v>
      </c>
      <c r="AU86" s="421">
        <v>6.0000000000000001E-3</v>
      </c>
      <c r="AV86" s="419">
        <v>0.44</v>
      </c>
      <c r="AW86" s="11"/>
      <c r="AX86" s="11"/>
      <c r="AY86" s="11"/>
      <c r="AZ86" s="11"/>
      <c r="BA86" s="418">
        <v>4.0999999999999996</v>
      </c>
      <c r="BB86" s="19"/>
      <c r="BC86" s="11"/>
      <c r="BD86" s="11"/>
      <c r="BE86" s="422">
        <v>105</v>
      </c>
      <c r="BF86" s="418">
        <v>17.8</v>
      </c>
      <c r="BG86" s="422">
        <v>72</v>
      </c>
      <c r="BH86" s="422">
        <v>73</v>
      </c>
      <c r="BI86" s="16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22" t="s">
        <v>102</v>
      </c>
      <c r="CA86" s="22" t="s">
        <v>108</v>
      </c>
      <c r="CB86" s="11"/>
      <c r="CC86" s="423">
        <v>1.08</v>
      </c>
      <c r="CD86" s="11"/>
      <c r="CE86" s="22" t="s">
        <v>342</v>
      </c>
      <c r="CF86" s="11"/>
      <c r="CG86" s="11"/>
    </row>
    <row r="87" spans="1:85">
      <c r="A87" s="362" t="s">
        <v>1859</v>
      </c>
      <c r="B87" s="363" t="s">
        <v>1159</v>
      </c>
      <c r="C87" s="416" t="s">
        <v>1888</v>
      </c>
      <c r="D87" s="425" t="s">
        <v>209</v>
      </c>
      <c r="E87" s="364" t="s">
        <v>104</v>
      </c>
      <c r="F87" s="19"/>
      <c r="G87" s="418">
        <v>27.3</v>
      </c>
      <c r="H87" s="418">
        <v>21.4</v>
      </c>
      <c r="I87" s="418">
        <v>4.9000000000000004</v>
      </c>
      <c r="J87" s="418">
        <v>4.0999999999999996</v>
      </c>
      <c r="K87" s="11"/>
      <c r="L87" s="11"/>
      <c r="M87" s="11"/>
      <c r="N87" s="11"/>
      <c r="O87" s="364" t="s">
        <v>112</v>
      </c>
      <c r="P87" s="16"/>
      <c r="Q87" s="16"/>
      <c r="R87" s="11"/>
      <c r="S87" s="16"/>
      <c r="T87" s="11"/>
      <c r="U87" s="11"/>
      <c r="V87" s="11"/>
      <c r="W87" s="11"/>
      <c r="X87" s="11"/>
      <c r="Y87" s="419">
        <v>7.95</v>
      </c>
      <c r="Z87" s="418">
        <v>0.8</v>
      </c>
      <c r="AA87" s="19"/>
      <c r="AB87" s="20"/>
      <c r="AC87" s="364"/>
      <c r="AD87" s="420">
        <v>36000</v>
      </c>
      <c r="AE87" s="20"/>
      <c r="AF87" s="420">
        <v>1400</v>
      </c>
      <c r="AG87" s="19"/>
      <c r="AH87" s="11"/>
      <c r="AI87" s="11"/>
      <c r="AJ87" s="11"/>
      <c r="AK87" s="11"/>
      <c r="AL87" s="20"/>
      <c r="AM87" s="419">
        <v>0.12</v>
      </c>
      <c r="AN87" s="11"/>
      <c r="AO87" s="11"/>
      <c r="AP87" s="419">
        <v>0.44</v>
      </c>
      <c r="AQ87" s="421">
        <v>3.9E-2</v>
      </c>
      <c r="AR87" s="11"/>
      <c r="AS87" s="20"/>
      <c r="AT87" s="419">
        <v>0.04</v>
      </c>
      <c r="AU87" s="421">
        <v>1.0999999999999999E-2</v>
      </c>
      <c r="AV87" s="419">
        <v>0.92</v>
      </c>
      <c r="AW87" s="11"/>
      <c r="AX87" s="11"/>
      <c r="AY87" s="11"/>
      <c r="AZ87" s="11"/>
      <c r="BA87" s="418">
        <v>4.5999999999999996</v>
      </c>
      <c r="BB87" s="19"/>
      <c r="BC87" s="11"/>
      <c r="BD87" s="11"/>
      <c r="BE87" s="364"/>
      <c r="BF87" s="418">
        <v>18.7</v>
      </c>
      <c r="BG87" s="422">
        <v>76</v>
      </c>
      <c r="BH87" s="422">
        <v>74</v>
      </c>
      <c r="BI87" s="16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22"/>
      <c r="CA87" s="22"/>
      <c r="CB87" s="11"/>
      <c r="CC87" s="423">
        <v>1.1200000000000001</v>
      </c>
      <c r="CD87" s="11"/>
      <c r="CE87" s="22"/>
      <c r="CF87" s="11"/>
      <c r="CG87" s="11"/>
    </row>
    <row r="88" spans="1:85">
      <c r="A88" s="362" t="s">
        <v>1859</v>
      </c>
      <c r="B88" s="363" t="s">
        <v>1159</v>
      </c>
      <c r="C88" s="416" t="s">
        <v>1889</v>
      </c>
      <c r="D88" s="425" t="s">
        <v>206</v>
      </c>
      <c r="E88" s="364" t="s">
        <v>104</v>
      </c>
      <c r="F88" s="19"/>
      <c r="G88" s="418">
        <v>18.8</v>
      </c>
      <c r="H88" s="418">
        <v>18.3</v>
      </c>
      <c r="I88" s="418">
        <v>1.1000000000000001</v>
      </c>
      <c r="J88" s="418">
        <v>2.9</v>
      </c>
      <c r="K88" s="11"/>
      <c r="L88" s="11"/>
      <c r="M88" s="11"/>
      <c r="N88" s="11"/>
      <c r="O88" s="364" t="s">
        <v>112</v>
      </c>
      <c r="P88" s="16"/>
      <c r="Q88" s="16"/>
      <c r="R88" s="11"/>
      <c r="S88" s="16"/>
      <c r="T88" s="11"/>
      <c r="U88" s="11"/>
      <c r="V88" s="11"/>
      <c r="W88" s="11"/>
      <c r="X88" s="11"/>
      <c r="Y88" s="419">
        <v>7.99</v>
      </c>
      <c r="Z88" s="418">
        <v>0.8</v>
      </c>
      <c r="AA88" s="19"/>
      <c r="AB88" s="20"/>
      <c r="AC88" s="364"/>
      <c r="AD88" s="420">
        <v>18000</v>
      </c>
      <c r="AE88" s="20"/>
      <c r="AF88" s="420">
        <v>410</v>
      </c>
      <c r="AG88" s="19"/>
      <c r="AH88" s="11"/>
      <c r="AI88" s="11"/>
      <c r="AJ88" s="11"/>
      <c r="AK88" s="11"/>
      <c r="AL88" s="20"/>
      <c r="AM88" s="419">
        <v>0.13</v>
      </c>
      <c r="AN88" s="11"/>
      <c r="AO88" s="11"/>
      <c r="AP88" s="419">
        <v>0.11</v>
      </c>
      <c r="AQ88" s="421">
        <v>8.0000000000000002E-3</v>
      </c>
      <c r="AR88" s="11"/>
      <c r="AS88" s="20"/>
      <c r="AT88" s="364" t="s">
        <v>114</v>
      </c>
      <c r="AU88" s="421">
        <v>1.9E-2</v>
      </c>
      <c r="AV88" s="418">
        <v>1</v>
      </c>
      <c r="AW88" s="11"/>
      <c r="AX88" s="11"/>
      <c r="AY88" s="11"/>
      <c r="AZ88" s="11"/>
      <c r="BA88" s="418">
        <v>5.3</v>
      </c>
      <c r="BB88" s="19"/>
      <c r="BC88" s="11"/>
      <c r="BD88" s="11"/>
      <c r="BE88" s="364"/>
      <c r="BF88" s="418">
        <v>22.5</v>
      </c>
      <c r="BG88" s="422">
        <v>93</v>
      </c>
      <c r="BH88" s="422">
        <v>92</v>
      </c>
      <c r="BI88" s="16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22"/>
      <c r="CA88" s="22"/>
      <c r="CB88" s="11"/>
      <c r="CC88" s="423">
        <v>0.83</v>
      </c>
      <c r="CD88" s="11"/>
      <c r="CE88" s="22"/>
      <c r="CF88" s="11"/>
      <c r="CG88" s="11"/>
    </row>
    <row r="89" spans="1:85">
      <c r="A89" s="362" t="s">
        <v>1859</v>
      </c>
      <c r="B89" s="363" t="s">
        <v>1159</v>
      </c>
      <c r="C89" s="416" t="s">
        <v>1890</v>
      </c>
      <c r="D89" s="425" t="s">
        <v>1013</v>
      </c>
      <c r="E89" s="364" t="s">
        <v>99</v>
      </c>
      <c r="F89" s="19"/>
      <c r="G89" s="418">
        <v>15.2</v>
      </c>
      <c r="H89" s="418">
        <v>16.399999999999999</v>
      </c>
      <c r="I89" s="418">
        <v>1</v>
      </c>
      <c r="J89" s="418">
        <v>2.9</v>
      </c>
      <c r="K89" s="11"/>
      <c r="L89" s="11"/>
      <c r="M89" s="11"/>
      <c r="N89" s="11"/>
      <c r="O89" s="364" t="s">
        <v>112</v>
      </c>
      <c r="P89" s="16"/>
      <c r="Q89" s="16"/>
      <c r="R89" s="11"/>
      <c r="S89" s="16"/>
      <c r="T89" s="11"/>
      <c r="U89" s="11"/>
      <c r="V89" s="11"/>
      <c r="W89" s="11"/>
      <c r="X89" s="11"/>
      <c r="Y89" s="419">
        <v>7.93</v>
      </c>
      <c r="Z89" s="418">
        <v>0.5</v>
      </c>
      <c r="AA89" s="19"/>
      <c r="AB89" s="20"/>
      <c r="AC89" s="422">
        <v>9.1</v>
      </c>
      <c r="AD89" s="420">
        <v>15000</v>
      </c>
      <c r="AE89" s="20"/>
      <c r="AF89" s="420">
        <v>170</v>
      </c>
      <c r="AG89" s="19"/>
      <c r="AH89" s="11"/>
      <c r="AI89" s="11"/>
      <c r="AJ89" s="11"/>
      <c r="AK89" s="11"/>
      <c r="AL89" s="20"/>
      <c r="AM89" s="419">
        <v>0.12</v>
      </c>
      <c r="AN89" s="11"/>
      <c r="AO89" s="11"/>
      <c r="AP89" s="419">
        <v>0.09</v>
      </c>
      <c r="AQ89" s="421">
        <v>6.0000000000000001E-3</v>
      </c>
      <c r="AR89" s="11"/>
      <c r="AS89" s="20"/>
      <c r="AT89" s="419">
        <v>0.02</v>
      </c>
      <c r="AU89" s="421">
        <v>2.4E-2</v>
      </c>
      <c r="AV89" s="418">
        <v>1.2</v>
      </c>
      <c r="AW89" s="11"/>
      <c r="AX89" s="11"/>
      <c r="AY89" s="11"/>
      <c r="AZ89" s="11"/>
      <c r="BA89" s="418">
        <v>8</v>
      </c>
      <c r="BB89" s="19"/>
      <c r="BC89" s="11"/>
      <c r="BD89" s="11"/>
      <c r="BE89" s="422">
        <v>95.7</v>
      </c>
      <c r="BF89" s="418">
        <v>22.6</v>
      </c>
      <c r="BG89" s="422">
        <v>91</v>
      </c>
      <c r="BH89" s="422">
        <v>84</v>
      </c>
      <c r="BI89" s="16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22"/>
      <c r="CA89" s="22"/>
      <c r="CB89" s="11"/>
      <c r="CC89" s="423">
        <v>0.76</v>
      </c>
      <c r="CD89" s="11"/>
      <c r="CE89" s="22"/>
      <c r="CF89" s="11"/>
      <c r="CG89" s="11"/>
    </row>
    <row r="90" spans="1:85">
      <c r="A90" s="362" t="s">
        <v>1859</v>
      </c>
      <c r="B90" s="363" t="s">
        <v>1159</v>
      </c>
      <c r="C90" s="416" t="s">
        <v>1891</v>
      </c>
      <c r="D90" s="425" t="s">
        <v>1123</v>
      </c>
      <c r="E90" s="364" t="s">
        <v>99</v>
      </c>
      <c r="F90" s="19"/>
      <c r="G90" s="418">
        <v>6.3</v>
      </c>
      <c r="H90" s="418">
        <v>11</v>
      </c>
      <c r="I90" s="418">
        <v>1.2</v>
      </c>
      <c r="J90" s="418">
        <v>2.5</v>
      </c>
      <c r="K90" s="11"/>
      <c r="L90" s="11"/>
      <c r="M90" s="11"/>
      <c r="N90" s="11"/>
      <c r="O90" s="364" t="s">
        <v>112</v>
      </c>
      <c r="P90" s="16"/>
      <c r="Q90" s="16"/>
      <c r="R90" s="11"/>
      <c r="S90" s="16"/>
      <c r="T90" s="11"/>
      <c r="U90" s="11"/>
      <c r="V90" s="11"/>
      <c r="W90" s="11"/>
      <c r="X90" s="11"/>
      <c r="Y90" s="419">
        <v>8.14</v>
      </c>
      <c r="Z90" s="418">
        <v>0.9</v>
      </c>
      <c r="AA90" s="19"/>
      <c r="AB90" s="20"/>
      <c r="AC90" s="364"/>
      <c r="AD90" s="420">
        <v>7500</v>
      </c>
      <c r="AE90" s="20"/>
      <c r="AF90" s="420">
        <v>300</v>
      </c>
      <c r="AG90" s="19"/>
      <c r="AH90" s="11"/>
      <c r="AI90" s="11"/>
      <c r="AJ90" s="11"/>
      <c r="AK90" s="11"/>
      <c r="AL90" s="20"/>
      <c r="AM90" s="419">
        <v>0.09</v>
      </c>
      <c r="AN90" s="11"/>
      <c r="AO90" s="11"/>
      <c r="AP90" s="419">
        <v>0.09</v>
      </c>
      <c r="AQ90" s="421">
        <v>1.7999999999999999E-2</v>
      </c>
      <c r="AR90" s="11"/>
      <c r="AS90" s="20"/>
      <c r="AT90" s="422" t="s">
        <v>114</v>
      </c>
      <c r="AU90" s="421">
        <v>1.9E-2</v>
      </c>
      <c r="AV90" s="418">
        <v>1.3</v>
      </c>
      <c r="AW90" s="11"/>
      <c r="AX90" s="11"/>
      <c r="AY90" s="11"/>
      <c r="AZ90" s="11"/>
      <c r="BA90" s="418">
        <v>5.7</v>
      </c>
      <c r="BB90" s="19"/>
      <c r="BC90" s="11"/>
      <c r="BD90" s="11"/>
      <c r="BE90" s="364"/>
      <c r="BF90" s="418">
        <v>21.4</v>
      </c>
      <c r="BG90" s="422">
        <v>86</v>
      </c>
      <c r="BH90" s="422">
        <v>82</v>
      </c>
      <c r="BI90" s="16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22"/>
      <c r="CA90" s="22"/>
      <c r="CB90" s="11"/>
      <c r="CC90" s="423">
        <v>0.72</v>
      </c>
      <c r="CD90" s="11"/>
      <c r="CE90" s="22"/>
      <c r="CF90" s="11"/>
      <c r="CG90" s="11"/>
    </row>
    <row r="91" spans="1:85">
      <c r="A91" s="362" t="s">
        <v>1859</v>
      </c>
      <c r="B91" s="363" t="s">
        <v>1159</v>
      </c>
      <c r="C91" s="416" t="s">
        <v>180</v>
      </c>
      <c r="D91" s="425" t="s">
        <v>209</v>
      </c>
      <c r="E91" s="364" t="s">
        <v>104</v>
      </c>
      <c r="F91" s="19"/>
      <c r="G91" s="418">
        <v>4.7</v>
      </c>
      <c r="H91" s="418">
        <v>8.9</v>
      </c>
      <c r="I91" s="418">
        <v>1.1000000000000001</v>
      </c>
      <c r="J91" s="418">
        <v>2.6</v>
      </c>
      <c r="K91" s="11"/>
      <c r="L91" s="11"/>
      <c r="M91" s="11"/>
      <c r="N91" s="11"/>
      <c r="O91" s="364" t="s">
        <v>112</v>
      </c>
      <c r="P91" s="16"/>
      <c r="Q91" s="16"/>
      <c r="R91" s="11"/>
      <c r="S91" s="16"/>
      <c r="T91" s="11"/>
      <c r="U91" s="11"/>
      <c r="V91" s="11"/>
      <c r="W91" s="11"/>
      <c r="X91" s="11"/>
      <c r="Y91" s="419">
        <v>8.09</v>
      </c>
      <c r="Z91" s="418">
        <v>0.9</v>
      </c>
      <c r="AA91" s="19"/>
      <c r="AB91" s="20"/>
      <c r="AC91" s="364"/>
      <c r="AD91" s="420">
        <v>6200</v>
      </c>
      <c r="AE91" s="20"/>
      <c r="AF91" s="420">
        <v>510</v>
      </c>
      <c r="AG91" s="19"/>
      <c r="AH91" s="11"/>
      <c r="AI91" s="11"/>
      <c r="AJ91" s="11"/>
      <c r="AK91" s="11"/>
      <c r="AL91" s="20"/>
      <c r="AM91" s="419">
        <v>0.09</v>
      </c>
      <c r="AN91" s="11"/>
      <c r="AO91" s="11"/>
      <c r="AP91" s="419">
        <v>0.13</v>
      </c>
      <c r="AQ91" s="421">
        <v>0.03</v>
      </c>
      <c r="AR91" s="11"/>
      <c r="AS91" s="20"/>
      <c r="AT91" s="419">
        <v>0.1</v>
      </c>
      <c r="AU91" s="421">
        <v>2.3E-2</v>
      </c>
      <c r="AV91" s="418">
        <v>1.4</v>
      </c>
      <c r="AW91" s="11"/>
      <c r="AX91" s="11"/>
      <c r="AY91" s="11"/>
      <c r="AZ91" s="11"/>
      <c r="BA91" s="418">
        <v>7</v>
      </c>
      <c r="BB91" s="19"/>
      <c r="BC91" s="11"/>
      <c r="BD91" s="11"/>
      <c r="BE91" s="364"/>
      <c r="BF91" s="418">
        <v>21.6</v>
      </c>
      <c r="BG91" s="422">
        <v>86</v>
      </c>
      <c r="BH91" s="422">
        <v>82</v>
      </c>
      <c r="BI91" s="16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22"/>
      <c r="CA91" s="22"/>
      <c r="CB91" s="11"/>
      <c r="CC91" s="423">
        <v>0.7</v>
      </c>
      <c r="CD91" s="11"/>
      <c r="CE91" s="22"/>
      <c r="CF91" s="11"/>
      <c r="CG91" s="11"/>
    </row>
    <row r="92" spans="1:85">
      <c r="A92" s="362" t="s">
        <v>1859</v>
      </c>
      <c r="B92" s="363" t="s">
        <v>1159</v>
      </c>
      <c r="C92" s="416" t="s">
        <v>1892</v>
      </c>
      <c r="D92" s="425" t="s">
        <v>1202</v>
      </c>
      <c r="E92" s="364" t="s">
        <v>99</v>
      </c>
      <c r="F92" s="19"/>
      <c r="G92" s="418">
        <v>7.8</v>
      </c>
      <c r="H92" s="418">
        <v>11</v>
      </c>
      <c r="I92" s="418">
        <v>1.2</v>
      </c>
      <c r="J92" s="418">
        <v>2.2000000000000002</v>
      </c>
      <c r="K92" s="11"/>
      <c r="L92" s="11"/>
      <c r="M92" s="11"/>
      <c r="N92" s="11"/>
      <c r="O92" s="364" t="s">
        <v>112</v>
      </c>
      <c r="P92" s="16"/>
      <c r="Q92" s="16"/>
      <c r="R92" s="11"/>
      <c r="S92" s="16"/>
      <c r="T92" s="11"/>
      <c r="U92" s="11"/>
      <c r="V92" s="11"/>
      <c r="W92" s="11"/>
      <c r="X92" s="11"/>
      <c r="Y92" s="419">
        <v>8.1</v>
      </c>
      <c r="Z92" s="418">
        <v>1.1000000000000001</v>
      </c>
      <c r="AA92" s="19"/>
      <c r="AB92" s="20"/>
      <c r="AC92" s="364">
        <v>11.1</v>
      </c>
      <c r="AD92" s="420">
        <v>7700</v>
      </c>
      <c r="AE92" s="20"/>
      <c r="AF92" s="420">
        <v>700</v>
      </c>
      <c r="AG92" s="19"/>
      <c r="AH92" s="11"/>
      <c r="AI92" s="11"/>
      <c r="AJ92" s="11"/>
      <c r="AK92" s="11"/>
      <c r="AL92" s="20"/>
      <c r="AM92" s="419">
        <v>0.09</v>
      </c>
      <c r="AN92" s="11"/>
      <c r="AO92" s="11"/>
      <c r="AP92" s="419">
        <v>0.14000000000000001</v>
      </c>
      <c r="AQ92" s="421">
        <v>2.3E-2</v>
      </c>
      <c r="AR92" s="11"/>
      <c r="AS92" s="20"/>
      <c r="AT92" s="419">
        <v>0.06</v>
      </c>
      <c r="AU92" s="421">
        <v>1.9E-2</v>
      </c>
      <c r="AV92" s="418">
        <v>1.3</v>
      </c>
      <c r="AW92" s="11"/>
      <c r="AX92" s="11"/>
      <c r="AY92" s="11"/>
      <c r="AZ92" s="11"/>
      <c r="BA92" s="418">
        <v>5.6</v>
      </c>
      <c r="BB92" s="19"/>
      <c r="BC92" s="11"/>
      <c r="BD92" s="11"/>
      <c r="BE92" s="364">
        <v>104</v>
      </c>
      <c r="BF92" s="418">
        <v>20</v>
      </c>
      <c r="BG92" s="422">
        <v>81</v>
      </c>
      <c r="BH92" s="422">
        <v>76</v>
      </c>
      <c r="BI92" s="16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22"/>
      <c r="CA92" s="22"/>
      <c r="CB92" s="11"/>
      <c r="CC92" s="423">
        <v>0.7</v>
      </c>
      <c r="CD92" s="11"/>
      <c r="CE92" s="22"/>
      <c r="CF92" s="11"/>
      <c r="CG92" s="11"/>
    </row>
    <row r="93" spans="1:85">
      <c r="A93" s="362" t="s">
        <v>1859</v>
      </c>
      <c r="B93" s="363" t="s">
        <v>1159</v>
      </c>
      <c r="C93" s="416" t="s">
        <v>1893</v>
      </c>
      <c r="D93" s="425" t="s">
        <v>1058</v>
      </c>
      <c r="E93" s="364" t="s">
        <v>99</v>
      </c>
      <c r="F93" s="19"/>
      <c r="G93" s="418">
        <v>9.6</v>
      </c>
      <c r="H93" s="418">
        <v>13.2</v>
      </c>
      <c r="I93" s="418">
        <v>4.5999999999999996</v>
      </c>
      <c r="J93" s="418">
        <v>9.4</v>
      </c>
      <c r="K93" s="11"/>
      <c r="L93" s="11"/>
      <c r="M93" s="11"/>
      <c r="N93" s="11"/>
      <c r="O93" s="364" t="s">
        <v>112</v>
      </c>
      <c r="P93" s="16"/>
      <c r="Q93" s="16"/>
      <c r="R93" s="11"/>
      <c r="S93" s="16"/>
      <c r="T93" s="11"/>
      <c r="U93" s="11"/>
      <c r="V93" s="11"/>
      <c r="W93" s="11"/>
      <c r="X93" s="11"/>
      <c r="Y93" s="419">
        <v>7.91</v>
      </c>
      <c r="Z93" s="418">
        <v>1.7</v>
      </c>
      <c r="AA93" s="19"/>
      <c r="AB93" s="20"/>
      <c r="AC93" s="364"/>
      <c r="AD93" s="420">
        <v>24000</v>
      </c>
      <c r="AE93" s="20"/>
      <c r="AF93" s="420">
        <v>1300</v>
      </c>
      <c r="AG93" s="19"/>
      <c r="AH93" s="11"/>
      <c r="AI93" s="11"/>
      <c r="AJ93" s="11"/>
      <c r="AK93" s="11"/>
      <c r="AL93" s="20"/>
      <c r="AM93" s="419">
        <v>0.09</v>
      </c>
      <c r="AN93" s="11"/>
      <c r="AO93" s="11"/>
      <c r="AP93" s="419">
        <v>0.41</v>
      </c>
      <c r="AQ93" s="421">
        <v>4.9000000000000002E-2</v>
      </c>
      <c r="AR93" s="11"/>
      <c r="AS93" s="20"/>
      <c r="AT93" s="419">
        <v>0.09</v>
      </c>
      <c r="AU93" s="421">
        <v>2.4E-2</v>
      </c>
      <c r="AV93" s="418">
        <v>1.4</v>
      </c>
      <c r="AW93" s="11"/>
      <c r="AX93" s="11"/>
      <c r="AY93" s="11"/>
      <c r="AZ93" s="11"/>
      <c r="BA93" s="418">
        <v>6.5</v>
      </c>
      <c r="BB93" s="19"/>
      <c r="BC93" s="11"/>
      <c r="BD93" s="11"/>
      <c r="BE93" s="364"/>
      <c r="BF93" s="418">
        <v>20</v>
      </c>
      <c r="BG93" s="422">
        <v>80</v>
      </c>
      <c r="BH93" s="422">
        <v>77</v>
      </c>
      <c r="BI93" s="16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22"/>
      <c r="CA93" s="22"/>
      <c r="CB93" s="11"/>
      <c r="CC93" s="423">
        <v>1.41</v>
      </c>
      <c r="CD93" s="11"/>
      <c r="CE93" s="22"/>
      <c r="CF93" s="11"/>
      <c r="CG93" s="11"/>
    </row>
    <row r="94" spans="1:85">
      <c r="E94" s="11"/>
      <c r="F94" s="19"/>
      <c r="G94" s="16"/>
      <c r="H94" s="16"/>
      <c r="I94" s="11"/>
      <c r="J94" s="11"/>
      <c r="K94" s="11"/>
      <c r="L94" s="11"/>
      <c r="M94" s="11"/>
      <c r="N94" s="11"/>
      <c r="O94" s="16"/>
      <c r="P94" s="16"/>
      <c r="Q94" s="16"/>
      <c r="R94" s="11"/>
      <c r="S94" s="16"/>
      <c r="T94" s="11"/>
      <c r="U94" s="11"/>
      <c r="V94" s="11"/>
      <c r="W94" s="11"/>
      <c r="X94" s="11"/>
      <c r="Y94" s="11"/>
      <c r="Z94" s="11"/>
      <c r="AA94" s="19"/>
      <c r="AB94" s="20"/>
      <c r="AC94" s="16"/>
      <c r="AD94" s="19"/>
      <c r="AE94" s="20"/>
      <c r="AF94" s="19"/>
      <c r="AG94" s="19"/>
      <c r="AH94" s="11"/>
      <c r="AI94" s="11"/>
      <c r="AJ94" s="11"/>
      <c r="AK94" s="11"/>
      <c r="AL94" s="20"/>
      <c r="AM94" s="11"/>
      <c r="AN94" s="11"/>
      <c r="AO94" s="11"/>
      <c r="AP94" s="11"/>
      <c r="AQ94" s="11"/>
      <c r="AR94" s="11"/>
      <c r="AS94" s="20"/>
      <c r="AT94" s="11"/>
      <c r="AU94" s="11"/>
      <c r="AV94" s="11"/>
      <c r="AW94" s="11"/>
      <c r="AX94" s="11"/>
      <c r="AY94" s="11"/>
      <c r="AZ94" s="11"/>
      <c r="BA94" s="16"/>
      <c r="BB94" s="19"/>
      <c r="BC94" s="11"/>
      <c r="BD94" s="11"/>
      <c r="BE94" s="20"/>
      <c r="BF94" s="19"/>
      <c r="BG94" s="236"/>
      <c r="BH94" s="236"/>
      <c r="BI94" s="16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</row>
    <row r="95" spans="1:85">
      <c r="E95" s="11"/>
      <c r="F95" s="19"/>
      <c r="G95" s="16"/>
      <c r="H95" s="16"/>
      <c r="I95" s="11"/>
      <c r="J95" s="11"/>
      <c r="K95" s="11"/>
      <c r="L95" s="11"/>
      <c r="M95" s="11"/>
      <c r="N95" s="11"/>
      <c r="O95" s="16"/>
      <c r="P95" s="16"/>
      <c r="Q95" s="16"/>
      <c r="R95" s="11"/>
      <c r="S95" s="16"/>
      <c r="T95" s="11"/>
      <c r="U95" s="11"/>
      <c r="V95" s="11"/>
      <c r="W95" s="11"/>
      <c r="X95" s="11"/>
      <c r="Y95" s="11"/>
      <c r="Z95" s="11"/>
      <c r="AA95" s="19"/>
      <c r="AB95" s="20"/>
      <c r="AC95" s="16"/>
      <c r="AD95" s="19"/>
      <c r="AE95" s="20"/>
      <c r="AF95" s="19"/>
      <c r="AG95" s="19"/>
      <c r="AH95" s="11"/>
      <c r="AI95" s="11"/>
      <c r="AJ95" s="11"/>
      <c r="AK95" s="11"/>
      <c r="AL95" s="20"/>
      <c r="AM95" s="11"/>
      <c r="AN95" s="11"/>
      <c r="AO95" s="11"/>
      <c r="AP95" s="11"/>
      <c r="AQ95" s="11"/>
      <c r="AR95" s="11"/>
      <c r="AS95" s="20"/>
      <c r="AT95" s="11"/>
      <c r="AU95" s="11"/>
      <c r="AV95" s="11"/>
      <c r="AW95" s="11"/>
      <c r="AX95" s="11"/>
      <c r="AY95" s="11"/>
      <c r="AZ95" s="11"/>
      <c r="BA95" s="16"/>
      <c r="BB95" s="19"/>
      <c r="BC95" s="11"/>
      <c r="BD95" s="11"/>
      <c r="BE95" s="20"/>
      <c r="BF95" s="19"/>
      <c r="BG95" s="236"/>
      <c r="BH95" s="236"/>
      <c r="BI95" s="16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</row>
    <row r="96" spans="1:85">
      <c r="E96" s="11"/>
      <c r="F96" s="19"/>
      <c r="G96" s="16"/>
      <c r="H96" s="16"/>
      <c r="I96" s="11"/>
      <c r="J96" s="11"/>
      <c r="K96" s="11"/>
      <c r="L96" s="11"/>
      <c r="M96" s="11"/>
      <c r="N96" s="11"/>
      <c r="O96" s="16"/>
      <c r="P96" s="16"/>
      <c r="Q96" s="16"/>
      <c r="R96" s="11"/>
      <c r="S96" s="16"/>
      <c r="T96" s="11"/>
      <c r="U96" s="11"/>
      <c r="V96" s="11"/>
      <c r="W96" s="11"/>
      <c r="X96" s="11"/>
      <c r="Y96" s="11"/>
      <c r="Z96" s="11"/>
      <c r="AA96" s="19"/>
      <c r="AB96" s="20"/>
      <c r="AC96" s="16"/>
      <c r="AD96" s="19"/>
      <c r="AE96" s="20"/>
      <c r="AF96" s="19"/>
      <c r="AG96" s="19"/>
      <c r="AH96" s="11"/>
      <c r="AI96" s="11"/>
      <c r="AJ96" s="11"/>
      <c r="AK96" s="11"/>
      <c r="AL96" s="20"/>
      <c r="AM96" s="11"/>
      <c r="AN96" s="11"/>
      <c r="AO96" s="11"/>
      <c r="AP96" s="11"/>
      <c r="AQ96" s="11"/>
      <c r="AR96" s="11"/>
      <c r="AS96" s="20"/>
      <c r="AT96" s="11"/>
      <c r="AU96" s="11"/>
      <c r="AV96" s="11"/>
      <c r="AW96" s="11"/>
      <c r="AX96" s="11"/>
      <c r="AY96" s="11"/>
      <c r="AZ96" s="11"/>
      <c r="BA96" s="16"/>
      <c r="BB96" s="19"/>
      <c r="BC96" s="11"/>
      <c r="BD96" s="11"/>
      <c r="BE96" s="20"/>
      <c r="BF96" s="19"/>
      <c r="BG96" s="236"/>
      <c r="BH96" s="236"/>
      <c r="BI96" s="16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</row>
    <row r="97" spans="5:85">
      <c r="E97" s="11"/>
      <c r="F97" s="19"/>
      <c r="G97" s="16"/>
      <c r="H97" s="16"/>
      <c r="I97" s="11"/>
      <c r="J97" s="11"/>
      <c r="K97" s="11"/>
      <c r="L97" s="11"/>
      <c r="M97" s="11"/>
      <c r="N97" s="11"/>
      <c r="O97" s="16"/>
      <c r="P97" s="16"/>
      <c r="Q97" s="16"/>
      <c r="R97" s="11"/>
      <c r="S97" s="16"/>
      <c r="T97" s="11"/>
      <c r="U97" s="11"/>
      <c r="V97" s="11"/>
      <c r="W97" s="11"/>
      <c r="X97" s="11"/>
      <c r="Y97" s="11"/>
      <c r="Z97" s="11"/>
      <c r="AA97" s="19"/>
      <c r="AB97" s="20"/>
      <c r="AC97" s="16"/>
      <c r="AD97" s="19"/>
      <c r="AE97" s="20"/>
      <c r="AF97" s="19"/>
      <c r="AG97" s="19"/>
      <c r="AH97" s="11"/>
      <c r="AI97" s="11"/>
      <c r="AJ97" s="11"/>
      <c r="AK97" s="11"/>
      <c r="AL97" s="20"/>
      <c r="AM97" s="11"/>
      <c r="AN97" s="11"/>
      <c r="AO97" s="11"/>
      <c r="AP97" s="11"/>
      <c r="AQ97" s="11"/>
      <c r="AR97" s="11"/>
      <c r="AS97" s="20"/>
      <c r="AT97" s="11"/>
      <c r="AU97" s="11"/>
      <c r="AV97" s="11"/>
      <c r="AW97" s="11"/>
      <c r="AX97" s="11"/>
      <c r="AY97" s="11"/>
      <c r="AZ97" s="11"/>
      <c r="BA97" s="16"/>
      <c r="BB97" s="19"/>
      <c r="BC97" s="11"/>
      <c r="BD97" s="11"/>
      <c r="BE97" s="20"/>
      <c r="BF97" s="19"/>
      <c r="BG97" s="236"/>
      <c r="BH97" s="236"/>
      <c r="BI97" s="16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</row>
    <row r="98" spans="5:85">
      <c r="E98" s="11"/>
      <c r="F98" s="19"/>
      <c r="G98" s="16"/>
      <c r="H98" s="16"/>
      <c r="I98" s="11"/>
      <c r="J98" s="11"/>
      <c r="K98" s="11"/>
      <c r="L98" s="11"/>
      <c r="M98" s="11"/>
      <c r="N98" s="11"/>
      <c r="O98" s="16"/>
      <c r="P98" s="16"/>
      <c r="Q98" s="16"/>
      <c r="R98" s="11"/>
      <c r="S98" s="16"/>
      <c r="T98" s="11"/>
      <c r="U98" s="11"/>
      <c r="V98" s="11"/>
      <c r="W98" s="11"/>
      <c r="X98" s="11"/>
      <c r="Y98" s="11"/>
      <c r="Z98" s="11"/>
      <c r="AA98" s="19"/>
      <c r="AB98" s="20"/>
      <c r="AC98" s="16"/>
      <c r="AD98" s="19"/>
      <c r="AE98" s="20"/>
      <c r="AF98" s="19"/>
      <c r="AG98" s="19"/>
      <c r="AH98" s="11"/>
      <c r="AI98" s="11"/>
      <c r="AJ98" s="11"/>
      <c r="AK98" s="11"/>
      <c r="AL98" s="20"/>
      <c r="AM98" s="11"/>
      <c r="AN98" s="11"/>
      <c r="AO98" s="11"/>
      <c r="AP98" s="11"/>
      <c r="AQ98" s="11"/>
      <c r="AR98" s="11"/>
      <c r="AS98" s="20"/>
      <c r="AT98" s="11"/>
      <c r="AU98" s="11"/>
      <c r="AV98" s="11"/>
      <c r="AW98" s="11"/>
      <c r="AX98" s="11"/>
      <c r="AY98" s="11"/>
      <c r="AZ98" s="11"/>
      <c r="BA98" s="16"/>
      <c r="BB98" s="19"/>
      <c r="BC98" s="11"/>
      <c r="BD98" s="11"/>
      <c r="BE98" s="20"/>
      <c r="BF98" s="19"/>
      <c r="BG98" s="236"/>
      <c r="BH98" s="236"/>
      <c r="BI98" s="16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</row>
    <row r="99" spans="5:85">
      <c r="E99" s="11"/>
      <c r="F99" s="19"/>
      <c r="G99" s="16"/>
      <c r="H99" s="16"/>
      <c r="I99" s="11"/>
      <c r="J99" s="11"/>
      <c r="K99" s="11"/>
      <c r="L99" s="11"/>
      <c r="M99" s="11"/>
      <c r="N99" s="11"/>
      <c r="O99" s="16"/>
      <c r="P99" s="16"/>
      <c r="Q99" s="16"/>
      <c r="R99" s="11"/>
      <c r="S99" s="16"/>
      <c r="T99" s="11"/>
      <c r="U99" s="11"/>
      <c r="V99" s="11"/>
      <c r="W99" s="11"/>
      <c r="X99" s="11"/>
      <c r="Y99" s="11"/>
      <c r="Z99" s="11"/>
      <c r="AA99" s="19"/>
      <c r="AB99" s="20"/>
      <c r="AC99" s="16"/>
      <c r="AD99" s="19"/>
      <c r="AE99" s="20"/>
      <c r="AF99" s="19"/>
      <c r="AG99" s="19"/>
      <c r="AH99" s="11"/>
      <c r="AI99" s="11"/>
      <c r="AJ99" s="11"/>
      <c r="AK99" s="11"/>
      <c r="AL99" s="20"/>
      <c r="AM99" s="11"/>
      <c r="AN99" s="11"/>
      <c r="AO99" s="11"/>
      <c r="AP99" s="11"/>
      <c r="AQ99" s="11"/>
      <c r="AR99" s="11"/>
      <c r="AS99" s="20"/>
      <c r="AT99" s="11"/>
      <c r="AU99" s="11"/>
      <c r="AV99" s="11"/>
      <c r="AW99" s="11"/>
      <c r="AX99" s="11"/>
      <c r="AY99" s="11"/>
      <c r="AZ99" s="11"/>
      <c r="BA99" s="16"/>
      <c r="BB99" s="19"/>
      <c r="BC99" s="11"/>
      <c r="BD99" s="11"/>
      <c r="BE99" s="20"/>
      <c r="BF99" s="19"/>
      <c r="BG99" s="236"/>
      <c r="BH99" s="236"/>
      <c r="BI99" s="16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</row>
    <row r="100" spans="5:85">
      <c r="E100" s="11"/>
      <c r="F100" s="19"/>
      <c r="G100" s="16"/>
      <c r="H100" s="16"/>
      <c r="I100" s="11"/>
      <c r="J100" s="11"/>
      <c r="K100" s="11"/>
      <c r="L100" s="11"/>
      <c r="M100" s="11"/>
      <c r="N100" s="11"/>
      <c r="O100" s="16"/>
      <c r="P100" s="16"/>
      <c r="Q100" s="16"/>
      <c r="R100" s="11"/>
      <c r="S100" s="16"/>
      <c r="T100" s="11"/>
      <c r="U100" s="11"/>
      <c r="V100" s="11"/>
      <c r="W100" s="11"/>
      <c r="X100" s="11"/>
      <c r="Y100" s="11"/>
      <c r="Z100" s="11"/>
      <c r="AA100" s="19"/>
      <c r="AB100" s="20"/>
      <c r="AC100" s="16"/>
      <c r="AD100" s="19"/>
      <c r="AE100" s="20"/>
      <c r="AF100" s="19"/>
      <c r="AG100" s="19"/>
      <c r="AH100" s="11"/>
      <c r="AI100" s="11"/>
      <c r="AJ100" s="11"/>
      <c r="AK100" s="11"/>
      <c r="AL100" s="20"/>
      <c r="AM100" s="11"/>
      <c r="AN100" s="11"/>
      <c r="AO100" s="11"/>
      <c r="AP100" s="11"/>
      <c r="AQ100" s="11"/>
      <c r="AR100" s="11"/>
      <c r="AS100" s="20"/>
      <c r="AT100" s="11"/>
      <c r="AU100" s="11"/>
      <c r="AV100" s="11"/>
      <c r="AW100" s="11"/>
      <c r="AX100" s="11"/>
      <c r="AY100" s="11"/>
      <c r="AZ100" s="11"/>
      <c r="BA100" s="16"/>
      <c r="BB100" s="19"/>
      <c r="BC100" s="11"/>
      <c r="BD100" s="11"/>
      <c r="BE100" s="20"/>
      <c r="BF100" s="19"/>
      <c r="BG100" s="236"/>
      <c r="BH100" s="236"/>
      <c r="BI100" s="16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</row>
    <row r="101" spans="5:85">
      <c r="E101" s="11"/>
      <c r="F101" s="19"/>
      <c r="G101" s="16"/>
      <c r="H101" s="16"/>
      <c r="I101" s="11"/>
      <c r="J101" s="11"/>
      <c r="K101" s="11"/>
      <c r="L101" s="11"/>
      <c r="M101" s="11"/>
      <c r="N101" s="11"/>
      <c r="O101" s="16"/>
      <c r="P101" s="16"/>
      <c r="Q101" s="16"/>
      <c r="R101" s="11"/>
      <c r="S101" s="16"/>
      <c r="T101" s="11"/>
      <c r="U101" s="11"/>
      <c r="V101" s="11"/>
      <c r="W101" s="11"/>
      <c r="X101" s="11"/>
      <c r="Y101" s="11"/>
      <c r="Z101" s="11"/>
      <c r="AA101" s="19"/>
      <c r="AB101" s="20"/>
      <c r="AC101" s="16"/>
      <c r="AD101" s="19"/>
      <c r="AE101" s="20"/>
      <c r="AF101" s="19"/>
      <c r="AG101" s="19"/>
      <c r="AH101" s="11"/>
      <c r="AI101" s="11"/>
      <c r="AJ101" s="11"/>
      <c r="AK101" s="11"/>
      <c r="AL101" s="20"/>
      <c r="AM101" s="11"/>
      <c r="AN101" s="11"/>
      <c r="AO101" s="11"/>
      <c r="AP101" s="11"/>
      <c r="AQ101" s="11"/>
      <c r="AR101" s="11"/>
      <c r="AS101" s="20"/>
      <c r="AT101" s="11"/>
      <c r="AU101" s="11"/>
      <c r="AV101" s="11"/>
      <c r="AW101" s="11"/>
      <c r="AX101" s="11"/>
      <c r="AY101" s="11"/>
      <c r="AZ101" s="11"/>
      <c r="BA101" s="16"/>
      <c r="BB101" s="19"/>
      <c r="BC101" s="11"/>
      <c r="BD101" s="11"/>
      <c r="BE101" s="20"/>
      <c r="BF101" s="19"/>
      <c r="BG101" s="236"/>
      <c r="BH101" s="236"/>
      <c r="BI101" s="16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</row>
    <row r="102" spans="5:85">
      <c r="E102" s="11"/>
      <c r="F102" s="19"/>
      <c r="G102" s="16"/>
      <c r="H102" s="16"/>
      <c r="I102" s="11"/>
      <c r="J102" s="11"/>
      <c r="K102" s="11"/>
      <c r="L102" s="11"/>
      <c r="M102" s="11"/>
      <c r="N102" s="11"/>
      <c r="O102" s="16"/>
      <c r="P102" s="16"/>
      <c r="Q102" s="16"/>
      <c r="R102" s="11"/>
      <c r="S102" s="16"/>
      <c r="T102" s="11"/>
      <c r="U102" s="11"/>
      <c r="V102" s="11"/>
      <c r="W102" s="11"/>
      <c r="X102" s="11"/>
      <c r="Y102" s="11"/>
      <c r="Z102" s="11"/>
      <c r="AA102" s="19"/>
      <c r="AB102" s="20"/>
      <c r="AC102" s="16"/>
      <c r="AD102" s="19"/>
      <c r="AE102" s="20"/>
      <c r="AF102" s="19"/>
      <c r="AG102" s="19"/>
      <c r="AH102" s="11"/>
      <c r="AI102" s="11"/>
      <c r="AJ102" s="11"/>
      <c r="AK102" s="11"/>
      <c r="AL102" s="20"/>
      <c r="AM102" s="11"/>
      <c r="AN102" s="11"/>
      <c r="AO102" s="11"/>
      <c r="AP102" s="11"/>
      <c r="AQ102" s="11"/>
      <c r="AR102" s="11"/>
      <c r="AS102" s="20"/>
      <c r="AT102" s="11"/>
      <c r="AU102" s="11"/>
      <c r="AV102" s="11"/>
      <c r="AW102" s="11"/>
      <c r="AX102" s="11"/>
      <c r="AY102" s="11"/>
      <c r="AZ102" s="11"/>
      <c r="BA102" s="16"/>
      <c r="BB102" s="19"/>
      <c r="BC102" s="11"/>
      <c r="BD102" s="11"/>
      <c r="BE102" s="20"/>
      <c r="BF102" s="19"/>
      <c r="BG102" s="236"/>
      <c r="BH102" s="236"/>
      <c r="BI102" s="16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</row>
  </sheetData>
  <phoneticPr fontId="4"/>
  <printOptions gridLines="1"/>
  <pageMargins left="0.78740157480314965" right="0.78740157480314965" top="0.74803149606299213" bottom="0.74803149606299213" header="0.31496062992125984" footer="0.31496062992125984"/>
  <pageSetup paperSize="9" orientation="portrait" r:id="rId1"/>
  <rowBreaks count="2" manualBreakCount="2">
    <brk id="26" max="16383" man="1"/>
    <brk id="57" max="16383" man="1"/>
  </rowBreaks>
  <colBreaks count="5" manualBreakCount="5">
    <brk id="18" max="92" man="1"/>
    <brk id="32" max="92" man="1"/>
    <brk id="46" max="92" man="1"/>
    <brk id="60" max="92" man="1"/>
    <brk id="74" max="92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0"/>
  <sheetViews>
    <sheetView zoomScale="85" zoomScaleNormal="85" workbookViewId="0">
      <pane xSplit="4" ySplit="2" topLeftCell="E3" activePane="bottomRight" state="frozen"/>
      <selection activeCell="E3" sqref="A1:XFD1048576"/>
      <selection pane="topRight" activeCell="E3" sqref="A1:XFD1048576"/>
      <selection pane="bottomLeft" activeCell="E3" sqref="A1:XFD1048576"/>
      <selection pane="bottomRight" activeCell="E3" sqref="E3"/>
    </sheetView>
  </sheetViews>
  <sheetFormatPr defaultColWidth="9.625" defaultRowHeight="13.5"/>
  <cols>
    <col min="1" max="1" width="22.75" style="35" bestFit="1" customWidth="1"/>
    <col min="2" max="2" width="16.125" style="13" bestFit="1" customWidth="1"/>
    <col min="3" max="3" width="10.625" style="13" bestFit="1" customWidth="1"/>
    <col min="4" max="4" width="9.5" style="13" bestFit="1" customWidth="1"/>
    <col min="5" max="5" width="9.625" style="23" customWidth="1"/>
    <col min="6" max="6" width="9.625" style="37"/>
    <col min="7" max="8" width="9.625" style="38"/>
    <col min="9" max="10" width="9.625" style="35"/>
    <col min="11" max="11" width="11.625" style="35" bestFit="1" customWidth="1"/>
    <col min="12" max="12" width="9.5" style="35" bestFit="1" customWidth="1"/>
    <col min="13" max="14" width="9.625" style="35" customWidth="1"/>
    <col min="15" max="17" width="9.625" style="38" customWidth="1"/>
    <col min="18" max="18" width="9.625" style="35" customWidth="1"/>
    <col min="19" max="19" width="9.625" style="38" customWidth="1"/>
    <col min="20" max="26" width="9.625" style="35" customWidth="1"/>
    <col min="27" max="27" width="9.625" style="37" customWidth="1"/>
    <col min="28" max="28" width="9.625" style="39"/>
    <col min="29" max="29" width="9.625" style="38"/>
    <col min="30" max="30" width="9.625" style="37"/>
    <col min="31" max="31" width="9.625" style="39"/>
    <col min="32" max="33" width="9.625" style="37"/>
    <col min="34" max="37" width="9.625" style="35"/>
    <col min="38" max="38" width="9.625" style="39"/>
    <col min="39" max="44" width="9.625" style="35"/>
    <col min="45" max="45" width="9.625" style="39"/>
    <col min="46" max="52" width="9.625" style="35"/>
    <col min="53" max="53" width="9.625" style="38"/>
    <col min="54" max="54" width="9.625" style="37"/>
    <col min="55" max="56" width="9.625" style="35"/>
    <col min="57" max="57" width="9.625" style="39"/>
    <col min="58" max="58" width="9.625" style="37"/>
    <col min="59" max="60" width="9.625" style="40"/>
    <col min="61" max="61" width="9.625" style="38"/>
    <col min="62" max="16384" width="9.625" style="35"/>
  </cols>
  <sheetData>
    <row r="1" spans="1:85" s="10" customFormat="1" ht="108">
      <c r="A1" s="1" t="s">
        <v>0</v>
      </c>
      <c r="B1" s="2" t="s">
        <v>1</v>
      </c>
      <c r="C1" s="2" t="s">
        <v>2</v>
      </c>
      <c r="D1" s="2" t="s">
        <v>3</v>
      </c>
      <c r="E1" s="41" t="s">
        <v>4</v>
      </c>
      <c r="F1" s="41" t="s">
        <v>5</v>
      </c>
      <c r="G1" s="42" t="s">
        <v>6</v>
      </c>
      <c r="H1" s="42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42" t="s">
        <v>15</v>
      </c>
      <c r="Q1" s="42" t="s">
        <v>16</v>
      </c>
      <c r="R1" s="42" t="s">
        <v>17</v>
      </c>
      <c r="S1" s="10" t="s">
        <v>1899</v>
      </c>
      <c r="T1" s="42" t="s">
        <v>19</v>
      </c>
      <c r="U1" s="10" t="s">
        <v>20</v>
      </c>
      <c r="V1" s="10" t="s">
        <v>21</v>
      </c>
      <c r="W1" s="10" t="s">
        <v>22</v>
      </c>
      <c r="X1" s="43" t="s">
        <v>23</v>
      </c>
      <c r="Y1" s="10" t="s">
        <v>24</v>
      </c>
      <c r="Z1" s="10" t="s">
        <v>25</v>
      </c>
      <c r="AA1" s="10" t="s">
        <v>26</v>
      </c>
      <c r="AB1" s="41" t="s">
        <v>27</v>
      </c>
      <c r="AC1" s="45" t="s">
        <v>28</v>
      </c>
      <c r="AD1" s="42" t="s">
        <v>29</v>
      </c>
      <c r="AE1" s="41" t="s">
        <v>30</v>
      </c>
      <c r="AF1" s="45" t="s">
        <v>31</v>
      </c>
      <c r="AG1" s="41" t="s">
        <v>116</v>
      </c>
      <c r="AH1" s="41" t="s">
        <v>33</v>
      </c>
      <c r="AI1" s="10" t="s">
        <v>34</v>
      </c>
      <c r="AJ1" s="10" t="s">
        <v>35</v>
      </c>
      <c r="AK1" s="10" t="s">
        <v>36</v>
      </c>
      <c r="AL1" s="10" t="s">
        <v>1900</v>
      </c>
      <c r="AM1" s="45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45" t="s">
        <v>45</v>
      </c>
      <c r="AU1" s="10" t="s">
        <v>46</v>
      </c>
      <c r="AV1" s="10" t="s">
        <v>47</v>
      </c>
      <c r="AW1" s="10" t="s">
        <v>118</v>
      </c>
      <c r="AX1" s="10" t="s">
        <v>50</v>
      </c>
      <c r="AY1" s="10" t="s">
        <v>51</v>
      </c>
      <c r="AZ1" s="10" t="s">
        <v>52</v>
      </c>
      <c r="BA1" s="10" t="s">
        <v>53</v>
      </c>
      <c r="BB1" s="42" t="s">
        <v>54</v>
      </c>
      <c r="BC1" s="41" t="s">
        <v>55</v>
      </c>
      <c r="BD1" s="10" t="s">
        <v>56</v>
      </c>
      <c r="BE1" s="10" t="s">
        <v>57</v>
      </c>
      <c r="BF1" s="45" t="s">
        <v>202</v>
      </c>
      <c r="BG1" s="41" t="s">
        <v>59</v>
      </c>
      <c r="BH1" s="46" t="s">
        <v>60</v>
      </c>
      <c r="BI1" s="10" t="s">
        <v>61</v>
      </c>
      <c r="BJ1" s="42" t="s">
        <v>62</v>
      </c>
      <c r="BK1" s="10" t="s">
        <v>63</v>
      </c>
      <c r="BL1" s="10" t="s">
        <v>64</v>
      </c>
      <c r="BM1" s="10" t="s">
        <v>65</v>
      </c>
      <c r="BN1" s="10" t="s">
        <v>66</v>
      </c>
      <c r="BO1" s="10" t="s">
        <v>120</v>
      </c>
      <c r="BP1" s="10" t="s">
        <v>121</v>
      </c>
      <c r="BQ1" s="10" t="s">
        <v>69</v>
      </c>
      <c r="BR1" s="10" t="s">
        <v>70</v>
      </c>
      <c r="BS1" s="10" t="s">
        <v>71</v>
      </c>
      <c r="BT1" s="10" t="s">
        <v>72</v>
      </c>
      <c r="BU1" s="10" t="s">
        <v>122</v>
      </c>
      <c r="BV1" s="10" t="s">
        <v>123</v>
      </c>
      <c r="BW1" s="10" t="s">
        <v>124</v>
      </c>
      <c r="BX1" s="10" t="s">
        <v>125</v>
      </c>
      <c r="BY1" s="10" t="s">
        <v>77</v>
      </c>
      <c r="BZ1" s="10" t="s">
        <v>78</v>
      </c>
      <c r="CA1" s="10" t="s">
        <v>79</v>
      </c>
      <c r="CB1" s="10" t="s">
        <v>126</v>
      </c>
      <c r="CC1" s="10" t="s">
        <v>81</v>
      </c>
      <c r="CD1" s="10" t="s">
        <v>82</v>
      </c>
      <c r="CE1" s="10" t="s">
        <v>83</v>
      </c>
      <c r="CF1" s="10" t="s">
        <v>84</v>
      </c>
      <c r="CG1" s="10" t="s">
        <v>85</v>
      </c>
    </row>
    <row r="2" spans="1:85" s="11" customFormat="1">
      <c r="B2" s="12"/>
      <c r="C2" s="13"/>
      <c r="D2" s="12"/>
      <c r="E2" s="14"/>
      <c r="F2" s="15" t="s">
        <v>86</v>
      </c>
      <c r="G2" s="16" t="s">
        <v>87</v>
      </c>
      <c r="H2" s="16" t="s">
        <v>87</v>
      </c>
      <c r="I2" s="11" t="s">
        <v>88</v>
      </c>
      <c r="J2" s="11" t="s">
        <v>88</v>
      </c>
      <c r="K2" s="14"/>
      <c r="L2" s="14"/>
      <c r="M2" s="14" t="s">
        <v>89</v>
      </c>
      <c r="P2" s="16" t="s">
        <v>90</v>
      </c>
      <c r="Q2" s="16" t="s">
        <v>90</v>
      </c>
      <c r="R2" s="16" t="s">
        <v>90</v>
      </c>
      <c r="S2" s="11" t="s">
        <v>90</v>
      </c>
      <c r="T2" s="16" t="s">
        <v>90</v>
      </c>
      <c r="U2" s="16" t="s">
        <v>90</v>
      </c>
      <c r="V2" s="17" t="s">
        <v>90</v>
      </c>
      <c r="W2" s="17" t="s">
        <v>90</v>
      </c>
      <c r="X2" s="18" t="s">
        <v>90</v>
      </c>
      <c r="Z2" s="11" t="s">
        <v>90</v>
      </c>
      <c r="AA2" s="11" t="s">
        <v>90</v>
      </c>
      <c r="AB2" s="19" t="s">
        <v>90</v>
      </c>
      <c r="AC2" s="20" t="s">
        <v>90</v>
      </c>
      <c r="AD2" s="16" t="s">
        <v>91</v>
      </c>
      <c r="AE2" s="19" t="s">
        <v>92</v>
      </c>
      <c r="AF2" s="20" t="s">
        <v>91</v>
      </c>
      <c r="AG2" s="19" t="s">
        <v>90</v>
      </c>
      <c r="AH2" s="11" t="s">
        <v>90</v>
      </c>
      <c r="AI2" s="11" t="s">
        <v>90</v>
      </c>
      <c r="AJ2" s="11" t="s">
        <v>90</v>
      </c>
      <c r="AK2" s="11" t="s">
        <v>90</v>
      </c>
      <c r="AL2" s="11" t="s">
        <v>90</v>
      </c>
      <c r="AM2" s="20" t="s">
        <v>90</v>
      </c>
      <c r="AN2" s="11" t="s">
        <v>90</v>
      </c>
      <c r="AO2" s="11" t="s">
        <v>90</v>
      </c>
      <c r="AP2" s="11" t="s">
        <v>90</v>
      </c>
      <c r="AQ2" s="11" t="s">
        <v>90</v>
      </c>
      <c r="AR2" s="11" t="s">
        <v>90</v>
      </c>
      <c r="AS2" s="11" t="s">
        <v>90</v>
      </c>
      <c r="AT2" s="20" t="s">
        <v>90</v>
      </c>
      <c r="AU2" s="11" t="s">
        <v>90</v>
      </c>
      <c r="AV2" s="11" t="s">
        <v>90</v>
      </c>
      <c r="AW2" s="11" t="s">
        <v>90</v>
      </c>
      <c r="AX2" s="11" t="s">
        <v>90</v>
      </c>
      <c r="AY2" s="11" t="s">
        <v>90</v>
      </c>
      <c r="AZ2" s="11" t="s">
        <v>90</v>
      </c>
      <c r="BA2" s="11" t="s">
        <v>90</v>
      </c>
      <c r="BB2" s="16"/>
      <c r="BC2" s="19" t="s">
        <v>90</v>
      </c>
      <c r="BD2" s="11" t="s">
        <v>90</v>
      </c>
      <c r="BE2" s="11" t="s">
        <v>93</v>
      </c>
      <c r="BF2" s="19" t="s">
        <v>1379</v>
      </c>
      <c r="BG2" s="19"/>
      <c r="BH2" s="47"/>
      <c r="BI2" s="17" t="s">
        <v>91</v>
      </c>
      <c r="BJ2" s="16" t="s">
        <v>92</v>
      </c>
      <c r="BK2" s="19" t="s">
        <v>95</v>
      </c>
      <c r="BL2" s="19" t="s">
        <v>90</v>
      </c>
      <c r="BM2" s="19" t="s">
        <v>90</v>
      </c>
      <c r="BN2" s="19" t="s">
        <v>90</v>
      </c>
      <c r="BO2" s="19" t="s">
        <v>90</v>
      </c>
      <c r="BP2" s="19" t="s">
        <v>90</v>
      </c>
      <c r="BQ2" s="19" t="s">
        <v>90</v>
      </c>
      <c r="BR2" s="19" t="s">
        <v>90</v>
      </c>
      <c r="BS2" s="19" t="s">
        <v>90</v>
      </c>
      <c r="BT2" s="19" t="s">
        <v>90</v>
      </c>
      <c r="BU2" s="19" t="s">
        <v>90</v>
      </c>
      <c r="BV2" s="19" t="s">
        <v>90</v>
      </c>
      <c r="BW2" s="19" t="s">
        <v>90</v>
      </c>
      <c r="BX2" s="19" t="s">
        <v>90</v>
      </c>
      <c r="BY2" s="19" t="s">
        <v>90</v>
      </c>
      <c r="BZ2" s="19" t="s">
        <v>90</v>
      </c>
      <c r="CA2" s="11" t="s">
        <v>90</v>
      </c>
      <c r="CB2" s="11" t="s">
        <v>90</v>
      </c>
      <c r="CC2" s="11" t="s">
        <v>90</v>
      </c>
      <c r="CD2" s="11" t="s">
        <v>90</v>
      </c>
      <c r="CE2" s="11" t="s">
        <v>90</v>
      </c>
      <c r="CF2" s="11" t="s">
        <v>90</v>
      </c>
      <c r="CG2" s="11" t="s">
        <v>90</v>
      </c>
    </row>
    <row r="3" spans="1:85">
      <c r="A3" s="35" t="s">
        <v>1901</v>
      </c>
      <c r="B3" s="365" t="s">
        <v>1902</v>
      </c>
      <c r="C3" s="383" t="s">
        <v>989</v>
      </c>
      <c r="D3" s="383" t="s">
        <v>1072</v>
      </c>
      <c r="E3" s="11" t="s">
        <v>104</v>
      </c>
      <c r="G3" s="16">
        <v>26.7</v>
      </c>
      <c r="H3" s="16">
        <v>15.9</v>
      </c>
      <c r="K3" s="35" t="s">
        <v>990</v>
      </c>
      <c r="L3" s="35" t="s">
        <v>133</v>
      </c>
      <c r="M3" s="35" t="s">
        <v>142</v>
      </c>
      <c r="O3" s="35" t="s">
        <v>218</v>
      </c>
      <c r="P3" s="38" t="s">
        <v>1735</v>
      </c>
      <c r="Q3" s="38" t="s">
        <v>106</v>
      </c>
      <c r="R3" s="35" t="s">
        <v>107</v>
      </c>
      <c r="T3" s="35" t="s">
        <v>107</v>
      </c>
      <c r="Y3" s="384">
        <v>8.1</v>
      </c>
      <c r="Z3" s="384">
        <v>1.1000000000000001</v>
      </c>
      <c r="AA3" s="384">
        <v>1.1000000000000001</v>
      </c>
      <c r="AB3" s="385" t="s">
        <v>1903</v>
      </c>
      <c r="AC3" s="16">
        <v>10.1</v>
      </c>
      <c r="AE3" s="236">
        <v>17</v>
      </c>
      <c r="AH3" s="35" t="s">
        <v>109</v>
      </c>
      <c r="AI3" s="11">
        <v>1E-3</v>
      </c>
      <c r="AJ3" s="11" t="s">
        <v>114</v>
      </c>
      <c r="AK3" s="11" t="s">
        <v>109</v>
      </c>
      <c r="AL3" s="20" t="s">
        <v>114</v>
      </c>
      <c r="AM3" s="11">
        <v>0.12</v>
      </c>
      <c r="AN3" s="11" t="s">
        <v>107</v>
      </c>
      <c r="AO3" s="11" t="s">
        <v>208</v>
      </c>
      <c r="AS3" s="16" t="s">
        <v>226</v>
      </c>
      <c r="AT3" s="35" t="s">
        <v>278</v>
      </c>
      <c r="AU3" s="35" t="s">
        <v>632</v>
      </c>
      <c r="AV3" s="11">
        <v>0.69</v>
      </c>
      <c r="AX3" s="11" t="s">
        <v>997</v>
      </c>
      <c r="AY3" s="11" t="s">
        <v>278</v>
      </c>
      <c r="BA3" s="237">
        <v>3</v>
      </c>
      <c r="BC3" s="35" t="s">
        <v>246</v>
      </c>
      <c r="BF3" s="37" t="s">
        <v>332</v>
      </c>
      <c r="BL3" s="35" t="s">
        <v>292</v>
      </c>
      <c r="BM3" s="35" t="s">
        <v>114</v>
      </c>
    </row>
    <row r="4" spans="1:85">
      <c r="A4" s="35" t="s">
        <v>1901</v>
      </c>
      <c r="B4" s="365" t="s">
        <v>1902</v>
      </c>
      <c r="C4" s="383" t="s">
        <v>1001</v>
      </c>
      <c r="D4" s="383" t="s">
        <v>1131</v>
      </c>
      <c r="E4" s="11" t="s">
        <v>104</v>
      </c>
      <c r="G4" s="16">
        <v>33.200000000000003</v>
      </c>
      <c r="H4" s="16">
        <v>19.7</v>
      </c>
      <c r="K4" s="35" t="s">
        <v>1904</v>
      </c>
      <c r="L4" s="35" t="s">
        <v>133</v>
      </c>
      <c r="M4" s="35" t="s">
        <v>142</v>
      </c>
      <c r="O4" s="35" t="s">
        <v>218</v>
      </c>
      <c r="P4" s="38" t="s">
        <v>207</v>
      </c>
      <c r="Q4" s="38" t="s">
        <v>106</v>
      </c>
      <c r="R4" s="35" t="s">
        <v>107</v>
      </c>
      <c r="T4" s="35" t="s">
        <v>107</v>
      </c>
      <c r="Y4" s="384">
        <v>8.1</v>
      </c>
      <c r="Z4" s="384">
        <v>1.4</v>
      </c>
      <c r="AA4" s="384">
        <v>1.1000000000000001</v>
      </c>
      <c r="AB4" s="385">
        <v>10</v>
      </c>
      <c r="AC4" s="16">
        <v>9.6999999999999993</v>
      </c>
      <c r="AE4" s="236">
        <v>56</v>
      </c>
      <c r="AH4" s="35" t="s">
        <v>109</v>
      </c>
      <c r="AI4" s="11">
        <v>1E-3</v>
      </c>
      <c r="AJ4" s="238">
        <v>0.2</v>
      </c>
      <c r="AK4" s="11" t="s">
        <v>109</v>
      </c>
      <c r="AL4" s="20" t="s">
        <v>114</v>
      </c>
      <c r="AM4" s="11">
        <v>0.11</v>
      </c>
      <c r="AN4" s="11" t="s">
        <v>207</v>
      </c>
      <c r="AO4" s="11" t="s">
        <v>208</v>
      </c>
      <c r="AS4" s="16" t="s">
        <v>226</v>
      </c>
      <c r="AT4" s="238">
        <v>0.1</v>
      </c>
      <c r="AU4" s="35" t="s">
        <v>632</v>
      </c>
      <c r="AV4" s="11">
        <v>0.73</v>
      </c>
      <c r="AX4" s="11" t="s">
        <v>305</v>
      </c>
      <c r="AY4" s="238">
        <v>0.1</v>
      </c>
      <c r="BA4" s="237">
        <v>3</v>
      </c>
      <c r="BC4" s="35" t="s">
        <v>443</v>
      </c>
      <c r="BF4" s="37" t="s">
        <v>332</v>
      </c>
      <c r="BL4" s="35" t="s">
        <v>292</v>
      </c>
      <c r="BM4" s="35" t="s">
        <v>114</v>
      </c>
    </row>
    <row r="5" spans="1:85">
      <c r="A5" s="35" t="s">
        <v>1901</v>
      </c>
      <c r="B5" s="365" t="s">
        <v>1902</v>
      </c>
      <c r="C5" s="383" t="s">
        <v>1009</v>
      </c>
      <c r="D5" s="383" t="s">
        <v>1168</v>
      </c>
      <c r="E5" s="11" t="s">
        <v>104</v>
      </c>
      <c r="G5" s="16">
        <v>22.2</v>
      </c>
      <c r="H5" s="16">
        <v>13.7</v>
      </c>
      <c r="K5" s="35" t="s">
        <v>990</v>
      </c>
      <c r="L5" s="35" t="s">
        <v>133</v>
      </c>
      <c r="M5" s="35" t="s">
        <v>142</v>
      </c>
      <c r="O5" s="35" t="s">
        <v>218</v>
      </c>
      <c r="P5" s="38" t="s">
        <v>1735</v>
      </c>
      <c r="Q5" s="38" t="s">
        <v>106</v>
      </c>
      <c r="R5" s="35" t="s">
        <v>107</v>
      </c>
      <c r="T5" s="35" t="s">
        <v>107</v>
      </c>
      <c r="Y5" s="384">
        <v>8.1</v>
      </c>
      <c r="Z5" s="384">
        <v>0.8</v>
      </c>
      <c r="AA5" s="384">
        <v>0.8</v>
      </c>
      <c r="AB5" s="385">
        <v>1</v>
      </c>
      <c r="AC5" s="16">
        <v>10.5</v>
      </c>
      <c r="AE5" s="236">
        <v>36</v>
      </c>
      <c r="AH5" s="35" t="s">
        <v>109</v>
      </c>
      <c r="AI5" s="11">
        <v>1E-3</v>
      </c>
      <c r="AJ5" s="11">
        <v>0.08</v>
      </c>
      <c r="AK5" s="11" t="s">
        <v>109</v>
      </c>
      <c r="AL5" s="20" t="s">
        <v>114</v>
      </c>
      <c r="AM5" s="11">
        <v>0.15</v>
      </c>
      <c r="AN5" s="11" t="s">
        <v>107</v>
      </c>
      <c r="AO5" s="11" t="s">
        <v>208</v>
      </c>
      <c r="AS5" s="16" t="s">
        <v>267</v>
      </c>
      <c r="AT5" s="35" t="s">
        <v>232</v>
      </c>
      <c r="AU5" s="35" t="s">
        <v>632</v>
      </c>
      <c r="AV5" s="11">
        <v>0.76</v>
      </c>
      <c r="AX5" s="238">
        <v>0.1</v>
      </c>
      <c r="AY5" s="11">
        <v>8.7999999999999995E-2</v>
      </c>
      <c r="BA5" s="237">
        <v>2</v>
      </c>
      <c r="BC5" s="35" t="s">
        <v>443</v>
      </c>
      <c r="BF5" s="37" t="s">
        <v>332</v>
      </c>
      <c r="BL5" s="35" t="s">
        <v>292</v>
      </c>
      <c r="BM5" s="35" t="s">
        <v>114</v>
      </c>
    </row>
    <row r="6" spans="1:85">
      <c r="A6" s="35" t="s">
        <v>1901</v>
      </c>
      <c r="B6" s="365" t="s">
        <v>1902</v>
      </c>
      <c r="C6" s="383" t="s">
        <v>1014</v>
      </c>
      <c r="D6" s="383" t="s">
        <v>1066</v>
      </c>
      <c r="E6" s="11" t="s">
        <v>104</v>
      </c>
      <c r="G6" s="16">
        <v>7</v>
      </c>
      <c r="H6" s="16">
        <v>6.5</v>
      </c>
      <c r="K6" s="35" t="s">
        <v>990</v>
      </c>
      <c r="L6" s="35" t="s">
        <v>133</v>
      </c>
      <c r="M6" s="35" t="s">
        <v>142</v>
      </c>
      <c r="O6" s="35" t="s">
        <v>218</v>
      </c>
      <c r="P6" s="38" t="s">
        <v>207</v>
      </c>
      <c r="Q6" s="38" t="s">
        <v>106</v>
      </c>
      <c r="R6" s="35" t="s">
        <v>107</v>
      </c>
      <c r="T6" s="35" t="s">
        <v>107</v>
      </c>
      <c r="Y6" s="384">
        <v>8</v>
      </c>
      <c r="Z6" s="384">
        <v>2</v>
      </c>
      <c r="AA6" s="384">
        <v>1.8</v>
      </c>
      <c r="AB6" s="385">
        <v>1</v>
      </c>
      <c r="AC6" s="16">
        <v>12.2</v>
      </c>
      <c r="AE6" s="236">
        <v>32</v>
      </c>
      <c r="AH6" s="35" t="s">
        <v>109</v>
      </c>
      <c r="AI6" s="11">
        <v>1E-3</v>
      </c>
      <c r="AJ6" s="11">
        <v>0.02</v>
      </c>
      <c r="AK6" s="11" t="s">
        <v>109</v>
      </c>
      <c r="AL6" s="20" t="s">
        <v>114</v>
      </c>
      <c r="AM6" s="11">
        <v>0.17</v>
      </c>
      <c r="AN6" s="11" t="s">
        <v>207</v>
      </c>
      <c r="AO6" s="11" t="s">
        <v>208</v>
      </c>
      <c r="AS6" s="16" t="s">
        <v>267</v>
      </c>
      <c r="AT6" s="35" t="s">
        <v>257</v>
      </c>
      <c r="AU6" s="35" t="s">
        <v>632</v>
      </c>
      <c r="AV6" s="11">
        <v>0.73</v>
      </c>
      <c r="AX6" s="11" t="s">
        <v>278</v>
      </c>
      <c r="AY6" s="11">
        <v>0.16</v>
      </c>
      <c r="BA6" s="237">
        <v>3</v>
      </c>
      <c r="BC6" s="35" t="s">
        <v>443</v>
      </c>
      <c r="BF6" s="37" t="s">
        <v>296</v>
      </c>
      <c r="BL6" s="35" t="s">
        <v>292</v>
      </c>
      <c r="BM6" s="35" t="s">
        <v>114</v>
      </c>
    </row>
    <row r="7" spans="1:85">
      <c r="A7" s="35" t="s">
        <v>1901</v>
      </c>
      <c r="B7" s="365" t="s">
        <v>1905</v>
      </c>
      <c r="C7" s="383" t="s">
        <v>989</v>
      </c>
      <c r="D7" s="383" t="s">
        <v>1092</v>
      </c>
      <c r="E7" s="11" t="s">
        <v>104</v>
      </c>
      <c r="G7" s="16">
        <v>28.1</v>
      </c>
      <c r="H7" s="16">
        <v>16</v>
      </c>
      <c r="K7" s="35" t="s">
        <v>990</v>
      </c>
      <c r="L7" s="35" t="s">
        <v>133</v>
      </c>
      <c r="M7" s="35" t="s">
        <v>142</v>
      </c>
      <c r="O7" s="35" t="s">
        <v>218</v>
      </c>
      <c r="P7" s="38" t="s">
        <v>1735</v>
      </c>
      <c r="Q7" s="38" t="s">
        <v>106</v>
      </c>
      <c r="R7" s="35" t="s">
        <v>107</v>
      </c>
      <c r="T7" s="35" t="s">
        <v>107</v>
      </c>
      <c r="Y7" s="384">
        <v>8.1999999999999993</v>
      </c>
      <c r="Z7" s="384">
        <v>1.1000000000000001</v>
      </c>
      <c r="AA7" s="384">
        <v>1.6</v>
      </c>
      <c r="AB7" s="385" t="s">
        <v>411</v>
      </c>
      <c r="AC7" s="16">
        <v>10.5</v>
      </c>
      <c r="AE7" s="236">
        <v>2</v>
      </c>
      <c r="AH7" s="35" t="s">
        <v>109</v>
      </c>
      <c r="AI7" s="11">
        <v>2E-3</v>
      </c>
      <c r="AJ7" s="11" t="s">
        <v>286</v>
      </c>
      <c r="AK7" s="11" t="s">
        <v>109</v>
      </c>
      <c r="AL7" s="20" t="s">
        <v>114</v>
      </c>
      <c r="AM7" s="238">
        <v>0.1</v>
      </c>
      <c r="AN7" s="11" t="s">
        <v>107</v>
      </c>
      <c r="AO7" s="11" t="s">
        <v>208</v>
      </c>
      <c r="AS7" s="16" t="s">
        <v>234</v>
      </c>
      <c r="AT7" s="35" t="s">
        <v>255</v>
      </c>
      <c r="AU7" s="35" t="s">
        <v>632</v>
      </c>
      <c r="AV7" s="238">
        <v>0.5</v>
      </c>
      <c r="AX7" s="11" t="s">
        <v>1188</v>
      </c>
      <c r="AY7" s="11">
        <v>7.1999999999999995E-2</v>
      </c>
      <c r="BA7" s="237" t="s">
        <v>272</v>
      </c>
      <c r="BC7" s="35" t="s">
        <v>443</v>
      </c>
      <c r="BF7" s="37" t="s">
        <v>346</v>
      </c>
      <c r="BL7" s="35" t="s">
        <v>292</v>
      </c>
      <c r="BM7" s="35" t="s">
        <v>114</v>
      </c>
    </row>
    <row r="8" spans="1:85">
      <c r="A8" s="35" t="s">
        <v>1901</v>
      </c>
      <c r="B8" s="365" t="s">
        <v>1905</v>
      </c>
      <c r="C8" s="383" t="s">
        <v>1001</v>
      </c>
      <c r="D8" s="383" t="s">
        <v>210</v>
      </c>
      <c r="E8" s="11" t="s">
        <v>104</v>
      </c>
      <c r="G8" s="16">
        <v>34.799999999999997</v>
      </c>
      <c r="H8" s="16">
        <v>20.7</v>
      </c>
      <c r="K8" s="35" t="s">
        <v>1047</v>
      </c>
      <c r="L8" s="35" t="s">
        <v>133</v>
      </c>
      <c r="M8" s="35" t="s">
        <v>142</v>
      </c>
      <c r="O8" s="35" t="s">
        <v>218</v>
      </c>
      <c r="P8" s="38" t="s">
        <v>207</v>
      </c>
      <c r="Q8" s="38" t="s">
        <v>106</v>
      </c>
      <c r="R8" s="35" t="s">
        <v>107</v>
      </c>
      <c r="T8" s="35" t="s">
        <v>107</v>
      </c>
      <c r="Y8" s="384">
        <v>7.9</v>
      </c>
      <c r="Z8" s="384">
        <v>1.2</v>
      </c>
      <c r="AA8" s="384">
        <v>2.7</v>
      </c>
      <c r="AB8" s="385">
        <v>5</v>
      </c>
      <c r="AC8" s="16">
        <v>10.199999999999999</v>
      </c>
      <c r="AE8" s="236">
        <v>100</v>
      </c>
      <c r="AH8" s="35" t="s">
        <v>109</v>
      </c>
      <c r="AI8" s="11">
        <v>1E-3</v>
      </c>
      <c r="AJ8" s="11">
        <v>0.32</v>
      </c>
      <c r="AK8" s="11">
        <v>0.01</v>
      </c>
      <c r="AL8" s="20" t="s">
        <v>114</v>
      </c>
      <c r="AM8" s="11">
        <v>0.08</v>
      </c>
      <c r="AN8" s="11" t="s">
        <v>207</v>
      </c>
      <c r="AO8" s="11" t="s">
        <v>208</v>
      </c>
      <c r="AS8" s="16" t="s">
        <v>1906</v>
      </c>
      <c r="AT8" s="35" t="s">
        <v>319</v>
      </c>
      <c r="AU8" s="35" t="s">
        <v>632</v>
      </c>
      <c r="AV8" s="238">
        <v>0.67</v>
      </c>
      <c r="AX8" s="241">
        <v>0.09</v>
      </c>
      <c r="AY8" s="11">
        <v>6.2E-2</v>
      </c>
      <c r="BA8" s="237">
        <v>2</v>
      </c>
      <c r="BC8" s="35" t="s">
        <v>443</v>
      </c>
      <c r="BF8" s="37" t="s">
        <v>1073</v>
      </c>
      <c r="BL8" s="35" t="s">
        <v>292</v>
      </c>
      <c r="BM8" s="35" t="s">
        <v>114</v>
      </c>
    </row>
    <row r="9" spans="1:85">
      <c r="A9" s="35" t="s">
        <v>1901</v>
      </c>
      <c r="B9" s="365" t="s">
        <v>1905</v>
      </c>
      <c r="C9" s="383" t="s">
        <v>1009</v>
      </c>
      <c r="D9" s="383" t="s">
        <v>1122</v>
      </c>
      <c r="E9" s="11" t="s">
        <v>104</v>
      </c>
      <c r="G9" s="16">
        <v>23</v>
      </c>
      <c r="H9" s="16">
        <v>13.9</v>
      </c>
      <c r="K9" s="35" t="s">
        <v>1047</v>
      </c>
      <c r="L9" s="35" t="s">
        <v>133</v>
      </c>
      <c r="M9" s="35" t="s">
        <v>142</v>
      </c>
      <c r="O9" s="35" t="s">
        <v>218</v>
      </c>
      <c r="P9" s="38" t="s">
        <v>573</v>
      </c>
      <c r="Q9" s="38" t="s">
        <v>106</v>
      </c>
      <c r="R9" s="35" t="s">
        <v>107</v>
      </c>
      <c r="T9" s="35" t="s">
        <v>107</v>
      </c>
      <c r="Y9" s="384">
        <v>8.1</v>
      </c>
      <c r="Z9" s="384">
        <v>0.5</v>
      </c>
      <c r="AA9" s="384">
        <v>0.5</v>
      </c>
      <c r="AB9" s="385">
        <v>5</v>
      </c>
      <c r="AC9" s="16">
        <v>10.8</v>
      </c>
      <c r="AE9" s="236">
        <v>26</v>
      </c>
      <c r="AH9" s="35" t="s">
        <v>109</v>
      </c>
      <c r="AI9" s="11">
        <v>1E-3</v>
      </c>
      <c r="AJ9" s="11">
        <v>0.21</v>
      </c>
      <c r="AK9" s="11" t="s">
        <v>109</v>
      </c>
      <c r="AL9" s="20" t="s">
        <v>114</v>
      </c>
      <c r="AM9" s="11" t="s">
        <v>101</v>
      </c>
      <c r="AN9" s="11" t="s">
        <v>107</v>
      </c>
      <c r="AO9" s="11" t="s">
        <v>208</v>
      </c>
      <c r="AS9" s="16" t="s">
        <v>268</v>
      </c>
      <c r="AT9" s="35" t="s">
        <v>264</v>
      </c>
      <c r="AU9" s="35" t="s">
        <v>632</v>
      </c>
      <c r="AV9" s="238">
        <v>0.65</v>
      </c>
      <c r="AX9" s="241">
        <v>0.05</v>
      </c>
      <c r="AY9" s="11">
        <v>5.5E-2</v>
      </c>
      <c r="BA9" s="237">
        <v>2</v>
      </c>
      <c r="BC9" s="35" t="s">
        <v>443</v>
      </c>
      <c r="BF9" s="37" t="s">
        <v>247</v>
      </c>
      <c r="BL9" s="35" t="s">
        <v>292</v>
      </c>
      <c r="BM9" s="35" t="s">
        <v>114</v>
      </c>
    </row>
    <row r="10" spans="1:85">
      <c r="A10" s="35" t="s">
        <v>1901</v>
      </c>
      <c r="B10" s="365" t="s">
        <v>1905</v>
      </c>
      <c r="C10" s="383" t="s">
        <v>1014</v>
      </c>
      <c r="D10" s="383" t="s">
        <v>1098</v>
      </c>
      <c r="E10" s="11" t="s">
        <v>104</v>
      </c>
      <c r="G10" s="16">
        <v>7.5</v>
      </c>
      <c r="H10" s="16">
        <v>6.1</v>
      </c>
      <c r="K10" s="35" t="s">
        <v>990</v>
      </c>
      <c r="L10" s="35" t="s">
        <v>133</v>
      </c>
      <c r="M10" s="35" t="s">
        <v>142</v>
      </c>
      <c r="O10" s="35" t="s">
        <v>218</v>
      </c>
      <c r="P10" s="38" t="s">
        <v>207</v>
      </c>
      <c r="Q10" s="38" t="s">
        <v>106</v>
      </c>
      <c r="R10" s="35" t="s">
        <v>107</v>
      </c>
      <c r="T10" s="35" t="s">
        <v>107</v>
      </c>
      <c r="Y10" s="384">
        <v>8.1</v>
      </c>
      <c r="Z10" s="384">
        <v>1.6</v>
      </c>
      <c r="AA10" s="384">
        <v>1.3</v>
      </c>
      <c r="AB10" s="385" t="s">
        <v>227</v>
      </c>
      <c r="AC10" s="16">
        <v>12.1</v>
      </c>
      <c r="AE10" s="236">
        <v>12</v>
      </c>
      <c r="AH10" s="35" t="s">
        <v>109</v>
      </c>
      <c r="AI10" s="11">
        <v>1E-3</v>
      </c>
      <c r="AJ10" s="11" t="s">
        <v>286</v>
      </c>
      <c r="AK10" s="11" t="s">
        <v>109</v>
      </c>
      <c r="AL10" s="20" t="s">
        <v>114</v>
      </c>
      <c r="AM10" s="11">
        <v>0.15</v>
      </c>
      <c r="AN10" s="11" t="s">
        <v>207</v>
      </c>
      <c r="AO10" s="11" t="s">
        <v>208</v>
      </c>
      <c r="AS10" s="16" t="s">
        <v>1203</v>
      </c>
      <c r="AT10" s="238">
        <v>0.1</v>
      </c>
      <c r="AU10" s="35" t="s">
        <v>632</v>
      </c>
      <c r="AV10" s="238">
        <v>0.6</v>
      </c>
      <c r="AX10" s="11" t="s">
        <v>1059</v>
      </c>
      <c r="AY10" s="238">
        <v>0.1</v>
      </c>
      <c r="BA10" s="237">
        <v>3</v>
      </c>
      <c r="BC10" s="35" t="s">
        <v>443</v>
      </c>
      <c r="BF10" s="37" t="s">
        <v>1073</v>
      </c>
      <c r="BL10" s="35" t="s">
        <v>292</v>
      </c>
      <c r="BM10" s="35" t="s">
        <v>114</v>
      </c>
    </row>
    <row r="11" spans="1:85">
      <c r="A11" s="35" t="s">
        <v>1901</v>
      </c>
      <c r="B11" s="365" t="s">
        <v>1881</v>
      </c>
      <c r="C11" s="383" t="s">
        <v>989</v>
      </c>
      <c r="D11" s="383" t="s">
        <v>1907</v>
      </c>
      <c r="E11" s="11" t="s">
        <v>104</v>
      </c>
      <c r="G11" s="16">
        <v>28.1</v>
      </c>
      <c r="H11" s="16">
        <v>18.2</v>
      </c>
      <c r="K11" s="35" t="s">
        <v>990</v>
      </c>
      <c r="L11" s="35" t="s">
        <v>133</v>
      </c>
      <c r="M11" s="35" t="s">
        <v>142</v>
      </c>
      <c r="O11" s="35" t="s">
        <v>218</v>
      </c>
      <c r="P11" s="38" t="s">
        <v>573</v>
      </c>
      <c r="Q11" s="38" t="s">
        <v>106</v>
      </c>
      <c r="R11" s="35" t="s">
        <v>107</v>
      </c>
      <c r="T11" s="35" t="s">
        <v>107</v>
      </c>
      <c r="Y11" s="384">
        <v>8.5</v>
      </c>
      <c r="Z11" s="384">
        <v>1</v>
      </c>
      <c r="AA11" s="384">
        <v>1.6</v>
      </c>
      <c r="AB11" s="385" t="s">
        <v>411</v>
      </c>
      <c r="AC11" s="16">
        <v>10.9</v>
      </c>
      <c r="AE11" s="236">
        <v>5</v>
      </c>
      <c r="AH11" s="35" t="s">
        <v>109</v>
      </c>
      <c r="AI11" s="11">
        <v>1E-3</v>
      </c>
      <c r="AJ11" s="11" t="s">
        <v>114</v>
      </c>
      <c r="AK11" s="11" t="s">
        <v>109</v>
      </c>
      <c r="AL11" s="20" t="s">
        <v>114</v>
      </c>
      <c r="AM11" s="11">
        <v>0.09</v>
      </c>
      <c r="AN11" s="11" t="s">
        <v>107</v>
      </c>
      <c r="AO11" s="11" t="s">
        <v>208</v>
      </c>
      <c r="AS11" s="16" t="s">
        <v>300</v>
      </c>
      <c r="AT11" s="35" t="s">
        <v>255</v>
      </c>
      <c r="AU11" s="35" t="s">
        <v>632</v>
      </c>
      <c r="AV11" s="238">
        <v>0.45</v>
      </c>
      <c r="AX11" s="11" t="s">
        <v>1197</v>
      </c>
      <c r="AY11" s="11">
        <v>7.4999999999999997E-2</v>
      </c>
      <c r="BA11" s="237">
        <v>3</v>
      </c>
      <c r="BC11" s="35" t="s">
        <v>443</v>
      </c>
      <c r="BF11" s="37" t="s">
        <v>346</v>
      </c>
      <c r="BL11" s="35" t="s">
        <v>292</v>
      </c>
      <c r="BM11" s="35" t="s">
        <v>114</v>
      </c>
    </row>
    <row r="12" spans="1:85">
      <c r="A12" s="35" t="s">
        <v>1901</v>
      </c>
      <c r="B12" s="365" t="s">
        <v>1881</v>
      </c>
      <c r="C12" s="383" t="s">
        <v>1001</v>
      </c>
      <c r="D12" s="383" t="s">
        <v>206</v>
      </c>
      <c r="E12" s="11" t="s">
        <v>104</v>
      </c>
      <c r="G12" s="16">
        <v>33.200000000000003</v>
      </c>
      <c r="H12" s="16">
        <v>22.2</v>
      </c>
      <c r="K12" s="35" t="s">
        <v>1908</v>
      </c>
      <c r="L12" s="35" t="s">
        <v>133</v>
      </c>
      <c r="M12" s="35" t="s">
        <v>142</v>
      </c>
      <c r="O12" s="35" t="s">
        <v>218</v>
      </c>
      <c r="P12" s="38" t="s">
        <v>207</v>
      </c>
      <c r="Q12" s="38" t="s">
        <v>106</v>
      </c>
      <c r="R12" s="35" t="s">
        <v>107</v>
      </c>
      <c r="T12" s="35" t="s">
        <v>107</v>
      </c>
      <c r="Y12" s="384">
        <v>8</v>
      </c>
      <c r="Z12" s="384">
        <v>1.2</v>
      </c>
      <c r="AA12" s="384">
        <v>2.2999999999999998</v>
      </c>
      <c r="AB12" s="385">
        <v>19</v>
      </c>
      <c r="AC12" s="16">
        <v>9.6999999999999993</v>
      </c>
      <c r="AE12" s="236">
        <v>90</v>
      </c>
      <c r="AH12" s="35" t="s">
        <v>109</v>
      </c>
      <c r="AI12" s="11">
        <v>2E-3</v>
      </c>
      <c r="AJ12" s="11">
        <v>0.28000000000000003</v>
      </c>
      <c r="AK12" s="11" t="s">
        <v>109</v>
      </c>
      <c r="AL12" s="20" t="s">
        <v>114</v>
      </c>
      <c r="AM12" s="11">
        <v>0.08</v>
      </c>
      <c r="AN12" s="11" t="s">
        <v>207</v>
      </c>
      <c r="AO12" s="11" t="s">
        <v>208</v>
      </c>
      <c r="AS12" s="16" t="s">
        <v>275</v>
      </c>
      <c r="AT12" s="35" t="s">
        <v>319</v>
      </c>
      <c r="AU12" s="35" t="s">
        <v>632</v>
      </c>
      <c r="AV12" s="238">
        <v>0.69</v>
      </c>
      <c r="AX12" s="11" t="s">
        <v>282</v>
      </c>
      <c r="AY12" s="11" t="s">
        <v>1097</v>
      </c>
      <c r="BA12" s="237">
        <v>2</v>
      </c>
      <c r="BC12" s="35" t="s">
        <v>443</v>
      </c>
      <c r="BF12" s="37" t="s">
        <v>346</v>
      </c>
      <c r="BL12" s="35" t="s">
        <v>292</v>
      </c>
      <c r="BM12" s="35" t="s">
        <v>114</v>
      </c>
    </row>
    <row r="13" spans="1:85">
      <c r="A13" s="35" t="s">
        <v>1901</v>
      </c>
      <c r="B13" s="365" t="s">
        <v>1881</v>
      </c>
      <c r="C13" s="383" t="s">
        <v>1009</v>
      </c>
      <c r="D13" s="383" t="s">
        <v>209</v>
      </c>
      <c r="E13" s="11" t="s">
        <v>104</v>
      </c>
      <c r="G13" s="16">
        <v>20.9</v>
      </c>
      <c r="H13" s="16">
        <v>14.1</v>
      </c>
      <c r="K13" s="35" t="s">
        <v>1904</v>
      </c>
      <c r="L13" s="35" t="s">
        <v>133</v>
      </c>
      <c r="M13" s="35" t="s">
        <v>142</v>
      </c>
      <c r="O13" s="35" t="s">
        <v>218</v>
      </c>
      <c r="P13" s="38" t="s">
        <v>573</v>
      </c>
      <c r="Q13" s="38" t="s">
        <v>106</v>
      </c>
      <c r="R13" s="35" t="s">
        <v>107</v>
      </c>
      <c r="T13" s="35" t="s">
        <v>107</v>
      </c>
      <c r="Y13" s="384">
        <v>8.1</v>
      </c>
      <c r="Z13" s="384">
        <v>0.5</v>
      </c>
      <c r="AA13" s="384">
        <v>1</v>
      </c>
      <c r="AB13" s="385">
        <v>7</v>
      </c>
      <c r="AC13" s="16">
        <v>10.5</v>
      </c>
      <c r="AE13" s="236">
        <v>14</v>
      </c>
      <c r="AH13" s="35" t="s">
        <v>109</v>
      </c>
      <c r="AI13" s="11">
        <v>4.0000000000000001E-3</v>
      </c>
      <c r="AJ13" s="11">
        <v>0.28999999999999998</v>
      </c>
      <c r="AK13" s="11">
        <v>0.01</v>
      </c>
      <c r="AL13" s="20" t="s">
        <v>114</v>
      </c>
      <c r="AM13" s="11">
        <v>0.12</v>
      </c>
      <c r="AN13" s="11" t="s">
        <v>107</v>
      </c>
      <c r="AO13" s="11" t="s">
        <v>208</v>
      </c>
      <c r="AS13" s="16" t="s">
        <v>1075</v>
      </c>
      <c r="AT13" s="35" t="s">
        <v>442</v>
      </c>
      <c r="AU13" s="35" t="s">
        <v>632</v>
      </c>
      <c r="AV13" s="238">
        <v>0.62</v>
      </c>
      <c r="AX13" s="11" t="s">
        <v>1189</v>
      </c>
      <c r="AY13" s="11" t="s">
        <v>1173</v>
      </c>
      <c r="BA13" s="237">
        <v>2</v>
      </c>
      <c r="BC13" s="35" t="s">
        <v>443</v>
      </c>
      <c r="BF13" s="37" t="s">
        <v>247</v>
      </c>
      <c r="BL13" s="35" t="s">
        <v>292</v>
      </c>
      <c r="BM13" s="35" t="s">
        <v>114</v>
      </c>
    </row>
    <row r="14" spans="1:85">
      <c r="A14" s="35" t="s">
        <v>1901</v>
      </c>
      <c r="B14" s="365" t="s">
        <v>1881</v>
      </c>
      <c r="C14" s="383" t="s">
        <v>1014</v>
      </c>
      <c r="D14" s="383" t="s">
        <v>1909</v>
      </c>
      <c r="E14" s="11" t="s">
        <v>104</v>
      </c>
      <c r="G14" s="16">
        <v>6</v>
      </c>
      <c r="H14" s="16">
        <v>6.5</v>
      </c>
      <c r="K14" s="35" t="s">
        <v>990</v>
      </c>
      <c r="L14" s="35" t="s">
        <v>133</v>
      </c>
      <c r="M14" s="35" t="s">
        <v>142</v>
      </c>
      <c r="O14" s="35" t="s">
        <v>218</v>
      </c>
      <c r="P14" s="38" t="s">
        <v>207</v>
      </c>
      <c r="Q14" s="38" t="s">
        <v>106</v>
      </c>
      <c r="R14" s="35" t="s">
        <v>107</v>
      </c>
      <c r="T14" s="35" t="s">
        <v>107</v>
      </c>
      <c r="Y14" s="384">
        <v>8.1</v>
      </c>
      <c r="Z14" s="384">
        <v>1.6</v>
      </c>
      <c r="AA14" s="384">
        <v>1.8</v>
      </c>
      <c r="AB14" s="385" t="s">
        <v>411</v>
      </c>
      <c r="AC14" s="16">
        <v>11.7</v>
      </c>
      <c r="AE14" s="236">
        <v>28</v>
      </c>
      <c r="AH14" s="35" t="s">
        <v>109</v>
      </c>
      <c r="AI14" s="11">
        <v>2E-3</v>
      </c>
      <c r="AJ14" s="11" t="s">
        <v>286</v>
      </c>
      <c r="AK14" s="11" t="s">
        <v>109</v>
      </c>
      <c r="AL14" s="20" t="s">
        <v>114</v>
      </c>
      <c r="AM14" s="11">
        <v>0.14000000000000001</v>
      </c>
      <c r="AN14" s="11" t="s">
        <v>207</v>
      </c>
      <c r="AO14" s="11" t="s">
        <v>208</v>
      </c>
      <c r="AS14" s="16" t="s">
        <v>1207</v>
      </c>
      <c r="AT14" s="35" t="s">
        <v>289</v>
      </c>
      <c r="AU14" s="35" t="s">
        <v>632</v>
      </c>
      <c r="AV14" s="238">
        <v>0.6</v>
      </c>
      <c r="AX14" s="11" t="s">
        <v>282</v>
      </c>
      <c r="AY14" s="11">
        <v>9.0999999999999998E-2</v>
      </c>
      <c r="BA14" s="237">
        <v>3</v>
      </c>
      <c r="BC14" s="35" t="s">
        <v>443</v>
      </c>
      <c r="BF14" s="37" t="s">
        <v>1073</v>
      </c>
      <c r="BL14" s="35" t="s">
        <v>292</v>
      </c>
      <c r="BM14" s="35" t="s">
        <v>114</v>
      </c>
    </row>
    <row r="15" spans="1:85">
      <c r="A15" s="35" t="s">
        <v>1901</v>
      </c>
      <c r="B15" s="365" t="s">
        <v>1910</v>
      </c>
      <c r="C15" s="383" t="s">
        <v>989</v>
      </c>
      <c r="D15" s="383" t="s">
        <v>1911</v>
      </c>
      <c r="E15" s="11" t="s">
        <v>104</v>
      </c>
      <c r="G15" s="16">
        <v>27.6</v>
      </c>
      <c r="H15" s="16">
        <v>18</v>
      </c>
      <c r="K15" s="35" t="s">
        <v>990</v>
      </c>
      <c r="L15" s="35" t="s">
        <v>133</v>
      </c>
      <c r="M15" s="35" t="s">
        <v>142</v>
      </c>
      <c r="O15" s="35" t="s">
        <v>218</v>
      </c>
      <c r="P15" s="38" t="s">
        <v>1735</v>
      </c>
      <c r="Q15" s="38" t="s">
        <v>106</v>
      </c>
      <c r="R15" s="35" t="s">
        <v>107</v>
      </c>
      <c r="T15" s="35" t="s">
        <v>107</v>
      </c>
      <c r="Y15" s="384">
        <v>8.1</v>
      </c>
      <c r="Z15" s="384">
        <v>1.2</v>
      </c>
      <c r="AA15" s="384">
        <v>1.8</v>
      </c>
      <c r="AB15" s="385" t="s">
        <v>227</v>
      </c>
      <c r="AC15" s="16">
        <v>10.4</v>
      </c>
      <c r="AE15" s="236">
        <v>1</v>
      </c>
      <c r="AH15" s="35" t="s">
        <v>109</v>
      </c>
      <c r="AI15" s="11" t="s">
        <v>1736</v>
      </c>
      <c r="AJ15" s="11" t="s">
        <v>114</v>
      </c>
      <c r="AK15" s="11" t="s">
        <v>109</v>
      </c>
      <c r="AL15" s="20" t="s">
        <v>114</v>
      </c>
      <c r="AM15" s="11" t="s">
        <v>101</v>
      </c>
      <c r="AN15" s="11" t="s">
        <v>107</v>
      </c>
      <c r="AO15" s="11" t="s">
        <v>208</v>
      </c>
      <c r="AS15" s="16" t="s">
        <v>305</v>
      </c>
      <c r="AT15" s="35" t="s">
        <v>442</v>
      </c>
      <c r="AU15" s="35" t="s">
        <v>632</v>
      </c>
      <c r="AV15" s="11">
        <v>0.28000000000000003</v>
      </c>
      <c r="AX15" s="241">
        <v>0.04</v>
      </c>
      <c r="AY15" s="35" t="s">
        <v>285</v>
      </c>
      <c r="BA15" s="237">
        <v>1</v>
      </c>
      <c r="BC15" s="35" t="s">
        <v>229</v>
      </c>
      <c r="BF15" s="37" t="s">
        <v>269</v>
      </c>
      <c r="BL15" s="35" t="s">
        <v>292</v>
      </c>
      <c r="BM15" s="35" t="s">
        <v>114</v>
      </c>
    </row>
    <row r="16" spans="1:85">
      <c r="A16" s="35" t="s">
        <v>1901</v>
      </c>
      <c r="B16" s="365" t="s">
        <v>1910</v>
      </c>
      <c r="C16" s="383" t="s">
        <v>1001</v>
      </c>
      <c r="D16" s="383" t="s">
        <v>1046</v>
      </c>
      <c r="E16" s="11" t="s">
        <v>104</v>
      </c>
      <c r="G16" s="16">
        <v>33.6</v>
      </c>
      <c r="H16" s="16">
        <v>22.8</v>
      </c>
      <c r="K16" s="35" t="s">
        <v>1063</v>
      </c>
      <c r="L16" s="35" t="s">
        <v>133</v>
      </c>
      <c r="M16" s="35" t="s">
        <v>142</v>
      </c>
      <c r="O16" s="35" t="s">
        <v>218</v>
      </c>
      <c r="P16" s="38" t="s">
        <v>207</v>
      </c>
      <c r="Q16" s="38" t="s">
        <v>106</v>
      </c>
      <c r="R16" s="35" t="s">
        <v>107</v>
      </c>
      <c r="T16" s="35" t="s">
        <v>107</v>
      </c>
      <c r="Y16" s="384">
        <v>8.1</v>
      </c>
      <c r="Z16" s="384">
        <v>1.5</v>
      </c>
      <c r="AA16" s="384">
        <v>3.6</v>
      </c>
      <c r="AB16" s="385">
        <v>13</v>
      </c>
      <c r="AC16" s="16">
        <v>9.9</v>
      </c>
      <c r="AE16" s="236">
        <v>41</v>
      </c>
      <c r="AH16" s="35" t="s">
        <v>109</v>
      </c>
      <c r="AI16" s="11">
        <v>1E-3</v>
      </c>
      <c r="AJ16" s="11">
        <v>0.19</v>
      </c>
      <c r="AK16" s="11" t="s">
        <v>109</v>
      </c>
      <c r="AL16" s="20" t="s">
        <v>114</v>
      </c>
      <c r="AM16" s="11" t="s">
        <v>101</v>
      </c>
      <c r="AN16" s="11" t="s">
        <v>207</v>
      </c>
      <c r="AO16" s="11" t="s">
        <v>208</v>
      </c>
      <c r="AS16" s="16" t="s">
        <v>1105</v>
      </c>
      <c r="AT16" s="35" t="s">
        <v>442</v>
      </c>
      <c r="AU16" s="35" t="s">
        <v>632</v>
      </c>
      <c r="AV16" s="11">
        <v>0.57999999999999996</v>
      </c>
      <c r="AX16" s="11" t="s">
        <v>256</v>
      </c>
      <c r="AY16" s="35" t="s">
        <v>107</v>
      </c>
      <c r="BA16" s="237">
        <v>1</v>
      </c>
      <c r="BC16" s="35" t="s">
        <v>443</v>
      </c>
      <c r="BF16" s="37" t="s">
        <v>247</v>
      </c>
      <c r="BL16" s="35" t="s">
        <v>292</v>
      </c>
      <c r="BM16" s="35" t="s">
        <v>114</v>
      </c>
    </row>
    <row r="17" spans="1:65">
      <c r="A17" s="35" t="s">
        <v>1901</v>
      </c>
      <c r="B17" s="365" t="s">
        <v>1910</v>
      </c>
      <c r="C17" s="383" t="s">
        <v>1009</v>
      </c>
      <c r="D17" s="383" t="s">
        <v>1160</v>
      </c>
      <c r="E17" s="11" t="s">
        <v>104</v>
      </c>
      <c r="G17" s="16">
        <v>21</v>
      </c>
      <c r="H17" s="16">
        <v>15</v>
      </c>
      <c r="K17" s="35" t="s">
        <v>1908</v>
      </c>
      <c r="L17" s="35" t="s">
        <v>133</v>
      </c>
      <c r="M17" s="35" t="s">
        <v>142</v>
      </c>
      <c r="O17" s="35" t="s">
        <v>218</v>
      </c>
      <c r="P17" s="38" t="s">
        <v>1735</v>
      </c>
      <c r="Q17" s="38" t="s">
        <v>106</v>
      </c>
      <c r="R17" s="35" t="s">
        <v>107</v>
      </c>
      <c r="T17" s="35" t="s">
        <v>107</v>
      </c>
      <c r="Y17" s="384">
        <v>8.1</v>
      </c>
      <c r="Z17" s="384">
        <v>0.8</v>
      </c>
      <c r="AA17" s="384">
        <v>1.6</v>
      </c>
      <c r="AB17" s="385">
        <v>17</v>
      </c>
      <c r="AC17" s="16">
        <v>10</v>
      </c>
      <c r="AE17" s="236">
        <v>5</v>
      </c>
      <c r="AH17" s="35" t="s">
        <v>109</v>
      </c>
      <c r="AI17" s="11">
        <v>3.0000000000000001E-3</v>
      </c>
      <c r="AJ17" s="11">
        <v>0.61</v>
      </c>
      <c r="AK17" s="11">
        <v>0.01</v>
      </c>
      <c r="AL17" s="20" t="s">
        <v>114</v>
      </c>
      <c r="AM17" s="11" t="s">
        <v>101</v>
      </c>
      <c r="AN17" s="11" t="s">
        <v>107</v>
      </c>
      <c r="AO17" s="11" t="s">
        <v>208</v>
      </c>
      <c r="AS17" s="16" t="s">
        <v>301</v>
      </c>
      <c r="AT17" s="35" t="s">
        <v>442</v>
      </c>
      <c r="AU17" s="35" t="s">
        <v>632</v>
      </c>
      <c r="AV17" s="11">
        <v>0.35</v>
      </c>
      <c r="AX17" s="241">
        <v>0.02</v>
      </c>
      <c r="AY17" s="35" t="s">
        <v>107</v>
      </c>
      <c r="BA17" s="237">
        <v>1</v>
      </c>
      <c r="BC17" s="35" t="s">
        <v>443</v>
      </c>
      <c r="BF17" s="37" t="s">
        <v>279</v>
      </c>
      <c r="BL17" s="35" t="s">
        <v>292</v>
      </c>
      <c r="BM17" s="35" t="s">
        <v>114</v>
      </c>
    </row>
    <row r="18" spans="1:65">
      <c r="A18" s="35" t="s">
        <v>1928</v>
      </c>
      <c r="B18" s="365" t="s">
        <v>1910</v>
      </c>
      <c r="C18" s="383" t="s">
        <v>1014</v>
      </c>
      <c r="D18" s="383" t="s">
        <v>1912</v>
      </c>
      <c r="E18" s="11" t="s">
        <v>104</v>
      </c>
      <c r="G18" s="16">
        <v>6.8</v>
      </c>
      <c r="H18" s="16">
        <v>5.7</v>
      </c>
      <c r="K18" s="35" t="s">
        <v>990</v>
      </c>
      <c r="L18" s="35" t="s">
        <v>133</v>
      </c>
      <c r="M18" s="35" t="s">
        <v>142</v>
      </c>
      <c r="O18" s="35" t="s">
        <v>218</v>
      </c>
      <c r="P18" s="38" t="s">
        <v>207</v>
      </c>
      <c r="Q18" s="38" t="s">
        <v>106</v>
      </c>
      <c r="R18" s="35" t="s">
        <v>107</v>
      </c>
      <c r="T18" s="35" t="s">
        <v>107</v>
      </c>
      <c r="Y18" s="384">
        <v>8</v>
      </c>
      <c r="Z18" s="384">
        <v>1.8</v>
      </c>
      <c r="AA18" s="384">
        <v>2.2999999999999998</v>
      </c>
      <c r="AB18" s="385" t="s">
        <v>227</v>
      </c>
      <c r="AC18" s="16">
        <v>12.5</v>
      </c>
      <c r="AE18" s="236">
        <v>14</v>
      </c>
      <c r="AH18" s="35" t="s">
        <v>109</v>
      </c>
      <c r="AI18" s="11" t="s">
        <v>105</v>
      </c>
      <c r="AJ18" s="11" t="s">
        <v>286</v>
      </c>
      <c r="AK18" s="11" t="s">
        <v>109</v>
      </c>
      <c r="AL18" s="20" t="s">
        <v>114</v>
      </c>
      <c r="AM18" s="11" t="s">
        <v>101</v>
      </c>
      <c r="AN18" s="11" t="s">
        <v>207</v>
      </c>
      <c r="AO18" s="11" t="s">
        <v>208</v>
      </c>
      <c r="AS18" s="16" t="s">
        <v>276</v>
      </c>
      <c r="AT18" s="35" t="s">
        <v>442</v>
      </c>
      <c r="AU18" s="35" t="s">
        <v>632</v>
      </c>
      <c r="AV18" s="11">
        <v>0.33</v>
      </c>
      <c r="AX18" s="11" t="s">
        <v>1086</v>
      </c>
      <c r="AY18" s="35" t="s">
        <v>107</v>
      </c>
      <c r="BA18" s="237">
        <v>1</v>
      </c>
      <c r="BC18" s="35" t="s">
        <v>443</v>
      </c>
      <c r="BF18" s="37" t="s">
        <v>269</v>
      </c>
      <c r="BL18" s="35" t="s">
        <v>292</v>
      </c>
      <c r="BM18" s="35" t="s">
        <v>114</v>
      </c>
    </row>
    <row r="19" spans="1:65">
      <c r="A19" s="35" t="s">
        <v>1901</v>
      </c>
      <c r="B19" s="365" t="s">
        <v>1913</v>
      </c>
      <c r="C19" s="383" t="s">
        <v>989</v>
      </c>
      <c r="D19" s="383" t="s">
        <v>1058</v>
      </c>
      <c r="E19" s="11" t="s">
        <v>104</v>
      </c>
      <c r="G19" s="16">
        <v>27.3</v>
      </c>
      <c r="H19" s="16">
        <v>19</v>
      </c>
      <c r="K19" s="35" t="s">
        <v>990</v>
      </c>
      <c r="L19" s="35" t="s">
        <v>133</v>
      </c>
      <c r="M19" s="35" t="s">
        <v>142</v>
      </c>
      <c r="O19" s="35" t="s">
        <v>218</v>
      </c>
      <c r="P19" s="38" t="s">
        <v>573</v>
      </c>
      <c r="Q19" s="38" t="s">
        <v>106</v>
      </c>
      <c r="R19" s="35" t="s">
        <v>107</v>
      </c>
      <c r="T19" s="35" t="s">
        <v>107</v>
      </c>
      <c r="Y19" s="384">
        <v>8</v>
      </c>
      <c r="Z19" s="384">
        <v>1.3</v>
      </c>
      <c r="AA19" s="384">
        <v>1.3</v>
      </c>
      <c r="AB19" s="385" t="s">
        <v>227</v>
      </c>
      <c r="AC19" s="16">
        <v>10.7</v>
      </c>
      <c r="AE19" s="236">
        <v>14</v>
      </c>
      <c r="AH19" s="35" t="s">
        <v>109</v>
      </c>
      <c r="AI19" s="11">
        <v>3.0000000000000001E-3</v>
      </c>
      <c r="AJ19" s="11" t="s">
        <v>114</v>
      </c>
      <c r="AK19" s="11" t="s">
        <v>109</v>
      </c>
      <c r="AL19" s="20" t="s">
        <v>114</v>
      </c>
      <c r="AM19" s="11" t="s">
        <v>101</v>
      </c>
      <c r="AN19" s="11" t="s">
        <v>107</v>
      </c>
      <c r="AO19" s="11" t="s">
        <v>208</v>
      </c>
      <c r="AS19" s="16" t="s">
        <v>312</v>
      </c>
      <c r="AT19" s="35" t="s">
        <v>246</v>
      </c>
      <c r="AU19" s="35" t="s">
        <v>632</v>
      </c>
      <c r="AV19" s="11">
        <v>0.65</v>
      </c>
      <c r="AX19" s="35" t="s">
        <v>1914</v>
      </c>
      <c r="AY19" s="35" t="s">
        <v>1189</v>
      </c>
      <c r="BA19" s="237">
        <v>3</v>
      </c>
      <c r="BC19" s="35" t="s">
        <v>229</v>
      </c>
      <c r="BF19" s="37" t="s">
        <v>247</v>
      </c>
      <c r="BL19" s="35" t="s">
        <v>292</v>
      </c>
      <c r="BM19" s="35" t="s">
        <v>114</v>
      </c>
    </row>
    <row r="20" spans="1:65">
      <c r="A20" s="35" t="s">
        <v>1901</v>
      </c>
      <c r="B20" s="365" t="s">
        <v>1913</v>
      </c>
      <c r="C20" s="383" t="s">
        <v>1001</v>
      </c>
      <c r="D20" s="383" t="s">
        <v>1082</v>
      </c>
      <c r="E20" s="11" t="s">
        <v>104</v>
      </c>
      <c r="G20" s="16">
        <v>35</v>
      </c>
      <c r="H20" s="16">
        <v>23.8</v>
      </c>
      <c r="K20" s="35" t="s">
        <v>990</v>
      </c>
      <c r="L20" s="35" t="s">
        <v>133</v>
      </c>
      <c r="M20" s="35" t="s">
        <v>142</v>
      </c>
      <c r="O20" s="35" t="s">
        <v>218</v>
      </c>
      <c r="P20" s="38" t="s">
        <v>207</v>
      </c>
      <c r="Q20" s="38" t="s">
        <v>106</v>
      </c>
      <c r="R20" s="35" t="s">
        <v>107</v>
      </c>
      <c r="T20" s="35" t="s">
        <v>107</v>
      </c>
      <c r="Y20" s="384">
        <v>8</v>
      </c>
      <c r="Z20" s="384">
        <v>1.2</v>
      </c>
      <c r="AA20" s="384">
        <v>1.8</v>
      </c>
      <c r="AB20" s="385">
        <v>1</v>
      </c>
      <c r="AC20" s="16">
        <v>9.6999999999999993</v>
      </c>
      <c r="AE20" s="236">
        <v>89</v>
      </c>
      <c r="AH20" s="35" t="s">
        <v>109</v>
      </c>
      <c r="AI20" s="11">
        <v>4.0000000000000001E-3</v>
      </c>
      <c r="AJ20" s="11">
        <v>0.03</v>
      </c>
      <c r="AK20" s="11" t="s">
        <v>109</v>
      </c>
      <c r="AL20" s="20" t="s">
        <v>114</v>
      </c>
      <c r="AM20" s="11" t="s">
        <v>101</v>
      </c>
      <c r="AN20" s="11" t="s">
        <v>207</v>
      </c>
      <c r="AO20" s="11" t="s">
        <v>208</v>
      </c>
      <c r="AS20" s="16">
        <v>1</v>
      </c>
      <c r="AT20" s="35" t="s">
        <v>442</v>
      </c>
      <c r="AU20" s="35" t="s">
        <v>632</v>
      </c>
      <c r="AV20" s="11">
        <v>0.63</v>
      </c>
      <c r="AX20" s="35" t="s">
        <v>1100</v>
      </c>
      <c r="AY20" s="35" t="s">
        <v>1173</v>
      </c>
      <c r="BA20" s="237">
        <v>3</v>
      </c>
      <c r="BC20" s="35" t="s">
        <v>229</v>
      </c>
      <c r="BF20" s="37" t="s">
        <v>1073</v>
      </c>
      <c r="BL20" s="35" t="s">
        <v>292</v>
      </c>
      <c r="BM20" s="35" t="s">
        <v>114</v>
      </c>
    </row>
    <row r="21" spans="1:65">
      <c r="A21" s="35" t="s">
        <v>1901</v>
      </c>
      <c r="B21" s="365" t="s">
        <v>1913</v>
      </c>
      <c r="C21" s="383" t="s">
        <v>1009</v>
      </c>
      <c r="D21" s="383" t="s">
        <v>1915</v>
      </c>
      <c r="E21" s="11" t="s">
        <v>104</v>
      </c>
      <c r="G21" s="16">
        <v>20.5</v>
      </c>
      <c r="H21" s="16">
        <v>15</v>
      </c>
      <c r="K21" s="35" t="s">
        <v>990</v>
      </c>
      <c r="L21" s="35" t="s">
        <v>133</v>
      </c>
      <c r="M21" s="35" t="s">
        <v>142</v>
      </c>
      <c r="O21" s="35" t="s">
        <v>218</v>
      </c>
      <c r="P21" s="38" t="s">
        <v>207</v>
      </c>
      <c r="Q21" s="38" t="s">
        <v>106</v>
      </c>
      <c r="R21" s="35" t="s">
        <v>107</v>
      </c>
      <c r="T21" s="35" t="s">
        <v>107</v>
      </c>
      <c r="Y21" s="384">
        <v>8.1</v>
      </c>
      <c r="Z21" s="384">
        <v>1.1000000000000001</v>
      </c>
      <c r="AA21" s="384">
        <v>1</v>
      </c>
      <c r="AB21" s="385" t="s">
        <v>227</v>
      </c>
      <c r="AC21" s="16">
        <v>10.199999999999999</v>
      </c>
      <c r="AE21" s="236">
        <v>18</v>
      </c>
      <c r="AH21" s="35" t="s">
        <v>109</v>
      </c>
      <c r="AI21" s="11">
        <v>7.0000000000000001E-3</v>
      </c>
      <c r="AJ21" s="11">
        <v>0.05</v>
      </c>
      <c r="AK21" s="11" t="s">
        <v>109</v>
      </c>
      <c r="AL21" s="20" t="s">
        <v>114</v>
      </c>
      <c r="AM21" s="11" t="s">
        <v>101</v>
      </c>
      <c r="AN21" s="11" t="s">
        <v>207</v>
      </c>
      <c r="AO21" s="11" t="s">
        <v>208</v>
      </c>
      <c r="AS21" s="16" t="s">
        <v>1110</v>
      </c>
      <c r="AT21" s="35" t="s">
        <v>442</v>
      </c>
      <c r="AU21" s="35" t="s">
        <v>632</v>
      </c>
      <c r="AV21" s="11">
        <v>0.69</v>
      </c>
      <c r="AX21" s="35" t="s">
        <v>337</v>
      </c>
      <c r="AY21" s="11">
        <v>2.9000000000000001E-2</v>
      </c>
      <c r="BA21" s="237">
        <v>2</v>
      </c>
      <c r="BC21" s="35" t="s">
        <v>443</v>
      </c>
      <c r="BF21" s="37" t="s">
        <v>223</v>
      </c>
      <c r="BL21" s="35" t="s">
        <v>292</v>
      </c>
      <c r="BM21" s="35" t="s">
        <v>114</v>
      </c>
    </row>
    <row r="22" spans="1:65">
      <c r="A22" s="35" t="s">
        <v>1901</v>
      </c>
      <c r="B22" s="365" t="s">
        <v>1913</v>
      </c>
      <c r="C22" s="383" t="s">
        <v>1014</v>
      </c>
      <c r="D22" s="383" t="s">
        <v>1048</v>
      </c>
      <c r="E22" s="11" t="s">
        <v>104</v>
      </c>
      <c r="G22" s="16">
        <v>6.8</v>
      </c>
      <c r="H22" s="16">
        <v>9.5</v>
      </c>
      <c r="K22" s="35" t="s">
        <v>990</v>
      </c>
      <c r="L22" s="35" t="s">
        <v>133</v>
      </c>
      <c r="M22" s="35" t="s">
        <v>142</v>
      </c>
      <c r="O22" s="35" t="s">
        <v>218</v>
      </c>
      <c r="P22" s="38" t="s">
        <v>573</v>
      </c>
      <c r="Q22" s="38" t="s">
        <v>106</v>
      </c>
      <c r="R22" s="35" t="s">
        <v>107</v>
      </c>
      <c r="T22" s="35" t="s">
        <v>107</v>
      </c>
      <c r="Y22" s="384">
        <v>8</v>
      </c>
      <c r="Z22" s="384">
        <v>0.8</v>
      </c>
      <c r="AA22" s="384">
        <v>1.8</v>
      </c>
      <c r="AB22" s="385" t="s">
        <v>1903</v>
      </c>
      <c r="AC22" s="16">
        <v>11.2</v>
      </c>
      <c r="AE22" s="236">
        <v>260</v>
      </c>
      <c r="AH22" s="35" t="s">
        <v>109</v>
      </c>
      <c r="AI22" s="11">
        <v>1E-3</v>
      </c>
      <c r="AJ22" s="11">
        <v>0.04</v>
      </c>
      <c r="AK22" s="11" t="s">
        <v>109</v>
      </c>
      <c r="AL22" s="20" t="s">
        <v>114</v>
      </c>
      <c r="AM22" s="11" t="s">
        <v>101</v>
      </c>
      <c r="AN22" s="11" t="s">
        <v>107</v>
      </c>
      <c r="AO22" s="11" t="s">
        <v>208</v>
      </c>
      <c r="AS22" s="16" t="s">
        <v>1117</v>
      </c>
      <c r="AT22" s="35" t="s">
        <v>264</v>
      </c>
      <c r="AU22" s="35" t="s">
        <v>632</v>
      </c>
      <c r="AV22" s="11">
        <v>0.76</v>
      </c>
      <c r="AX22" s="35" t="s">
        <v>1204</v>
      </c>
      <c r="AY22" s="11">
        <v>5.5E-2</v>
      </c>
      <c r="BA22" s="237">
        <v>3</v>
      </c>
      <c r="BC22" s="35" t="s">
        <v>229</v>
      </c>
      <c r="BF22" s="37" t="s">
        <v>346</v>
      </c>
      <c r="BL22" s="35" t="s">
        <v>292</v>
      </c>
      <c r="BM22" s="35" t="s">
        <v>114</v>
      </c>
    </row>
    <row r="23" spans="1:65">
      <c r="A23" s="35" t="s">
        <v>1901</v>
      </c>
      <c r="B23" s="365" t="s">
        <v>1916</v>
      </c>
      <c r="C23" s="383" t="s">
        <v>989</v>
      </c>
      <c r="D23" s="383" t="s">
        <v>1917</v>
      </c>
      <c r="E23" s="11" t="s">
        <v>104</v>
      </c>
      <c r="G23" s="16">
        <v>27.5</v>
      </c>
      <c r="H23" s="16">
        <v>18.3</v>
      </c>
      <c r="K23" s="35" t="s">
        <v>990</v>
      </c>
      <c r="L23" s="35" t="s">
        <v>133</v>
      </c>
      <c r="M23" s="35" t="s">
        <v>142</v>
      </c>
      <c r="O23" s="35" t="s">
        <v>218</v>
      </c>
      <c r="P23" s="38" t="s">
        <v>1735</v>
      </c>
      <c r="Q23" s="38" t="s">
        <v>106</v>
      </c>
      <c r="R23" s="35" t="s">
        <v>107</v>
      </c>
      <c r="T23" s="35" t="s">
        <v>107</v>
      </c>
      <c r="Y23" s="384">
        <v>7.9</v>
      </c>
      <c r="Z23" s="384">
        <v>1.8</v>
      </c>
      <c r="AA23" s="384">
        <v>1.8</v>
      </c>
      <c r="AB23" s="385" t="s">
        <v>227</v>
      </c>
      <c r="AC23" s="16">
        <v>10.1</v>
      </c>
      <c r="AE23" s="236">
        <v>47</v>
      </c>
      <c r="AH23" s="35" t="s">
        <v>109</v>
      </c>
      <c r="AI23" s="11">
        <v>2E-3</v>
      </c>
      <c r="AJ23" s="11" t="s">
        <v>1740</v>
      </c>
      <c r="AK23" s="11" t="s">
        <v>109</v>
      </c>
      <c r="AL23" s="20" t="s">
        <v>114</v>
      </c>
      <c r="AM23" s="238">
        <v>0.1</v>
      </c>
      <c r="AN23" s="11" t="s">
        <v>107</v>
      </c>
      <c r="AO23" s="11" t="s">
        <v>208</v>
      </c>
      <c r="AS23" s="16">
        <v>1</v>
      </c>
      <c r="AT23" s="35" t="s">
        <v>289</v>
      </c>
      <c r="AU23" s="35" t="s">
        <v>632</v>
      </c>
      <c r="AV23" s="11">
        <v>0.72</v>
      </c>
      <c r="AX23" s="35" t="s">
        <v>238</v>
      </c>
      <c r="AY23" s="11">
        <v>9.8000000000000004E-2</v>
      </c>
      <c r="BA23" s="237">
        <v>4</v>
      </c>
      <c r="BC23" s="35" t="s">
        <v>255</v>
      </c>
      <c r="BF23" s="37" t="s">
        <v>296</v>
      </c>
      <c r="BL23" s="35" t="s">
        <v>292</v>
      </c>
      <c r="BM23" s="35" t="s">
        <v>114</v>
      </c>
    </row>
    <row r="24" spans="1:65">
      <c r="A24" s="35" t="s">
        <v>1901</v>
      </c>
      <c r="B24" s="365" t="s">
        <v>1916</v>
      </c>
      <c r="C24" s="383" t="s">
        <v>1001</v>
      </c>
      <c r="D24" s="383" t="s">
        <v>1077</v>
      </c>
      <c r="E24" s="11" t="s">
        <v>104</v>
      </c>
      <c r="G24" s="16">
        <v>35.1</v>
      </c>
      <c r="H24" s="16">
        <v>24.2</v>
      </c>
      <c r="K24" s="35" t="s">
        <v>1047</v>
      </c>
      <c r="L24" s="35" t="s">
        <v>133</v>
      </c>
      <c r="M24" s="35" t="s">
        <v>142</v>
      </c>
      <c r="O24" s="35" t="s">
        <v>218</v>
      </c>
      <c r="P24" s="38" t="s">
        <v>207</v>
      </c>
      <c r="Q24" s="38" t="s">
        <v>106</v>
      </c>
      <c r="R24" s="35" t="s">
        <v>107</v>
      </c>
      <c r="T24" s="35" t="s">
        <v>107</v>
      </c>
      <c r="Y24" s="384">
        <v>7.9</v>
      </c>
      <c r="Z24" s="384">
        <v>1.2</v>
      </c>
      <c r="AA24" s="384">
        <v>2.6</v>
      </c>
      <c r="AB24" s="385">
        <v>6</v>
      </c>
      <c r="AC24" s="16">
        <v>9.5</v>
      </c>
      <c r="AE24" s="236">
        <v>80</v>
      </c>
      <c r="AH24" s="35" t="s">
        <v>109</v>
      </c>
      <c r="AI24" s="11">
        <v>3.0000000000000001E-3</v>
      </c>
      <c r="AJ24" s="238">
        <v>0.1</v>
      </c>
      <c r="AK24" s="11" t="s">
        <v>109</v>
      </c>
      <c r="AL24" s="20" t="s">
        <v>114</v>
      </c>
      <c r="AM24" s="238">
        <v>0.1</v>
      </c>
      <c r="AN24" s="11" t="s">
        <v>207</v>
      </c>
      <c r="AO24" s="11" t="s">
        <v>208</v>
      </c>
      <c r="AS24" s="16" t="s">
        <v>317</v>
      </c>
      <c r="AT24" s="35" t="s">
        <v>319</v>
      </c>
      <c r="AU24" s="35" t="s">
        <v>632</v>
      </c>
      <c r="AV24" s="11">
        <v>0.75</v>
      </c>
      <c r="AX24" s="35" t="s">
        <v>1126</v>
      </c>
      <c r="AY24" s="11">
        <v>6.2E-2</v>
      </c>
      <c r="BA24" s="237">
        <v>4</v>
      </c>
      <c r="BC24" s="35" t="s">
        <v>246</v>
      </c>
      <c r="BF24" s="37" t="s">
        <v>236</v>
      </c>
      <c r="BL24" s="35" t="s">
        <v>292</v>
      </c>
      <c r="BM24" s="35" t="s">
        <v>114</v>
      </c>
    </row>
    <row r="25" spans="1:65">
      <c r="A25" s="35" t="s">
        <v>1901</v>
      </c>
      <c r="B25" s="365" t="s">
        <v>1916</v>
      </c>
      <c r="C25" s="383" t="s">
        <v>1009</v>
      </c>
      <c r="D25" s="383" t="s">
        <v>1176</v>
      </c>
      <c r="E25" s="11" t="s">
        <v>104</v>
      </c>
      <c r="G25" s="16">
        <v>19.3</v>
      </c>
      <c r="H25" s="16">
        <v>15.2</v>
      </c>
      <c r="K25" s="35" t="s">
        <v>990</v>
      </c>
      <c r="L25" s="35" t="s">
        <v>133</v>
      </c>
      <c r="M25" s="35" t="s">
        <v>142</v>
      </c>
      <c r="O25" s="35" t="s">
        <v>218</v>
      </c>
      <c r="P25" s="38" t="s">
        <v>207</v>
      </c>
      <c r="Q25" s="38" t="s">
        <v>106</v>
      </c>
      <c r="R25" s="35" t="s">
        <v>107</v>
      </c>
      <c r="T25" s="35" t="s">
        <v>107</v>
      </c>
      <c r="Y25" s="384">
        <v>8.1</v>
      </c>
      <c r="Z25" s="384">
        <v>0.8</v>
      </c>
      <c r="AA25" s="384">
        <v>1.6</v>
      </c>
      <c r="AB25" s="385">
        <v>3</v>
      </c>
      <c r="AC25" s="16">
        <v>10.199999999999999</v>
      </c>
      <c r="AE25" s="236">
        <v>70</v>
      </c>
      <c r="AH25" s="35" t="s">
        <v>109</v>
      </c>
      <c r="AI25" s="11">
        <v>3.0000000000000001E-3</v>
      </c>
      <c r="AJ25" s="11">
        <v>0.14000000000000001</v>
      </c>
      <c r="AK25" s="11" t="s">
        <v>109</v>
      </c>
      <c r="AL25" s="20" t="s">
        <v>114</v>
      </c>
      <c r="AM25" s="11">
        <v>0.14000000000000001</v>
      </c>
      <c r="AN25" s="11" t="s">
        <v>207</v>
      </c>
      <c r="AO25" s="11" t="s">
        <v>208</v>
      </c>
      <c r="AS25" s="16" t="s">
        <v>317</v>
      </c>
      <c r="AT25" s="35" t="s">
        <v>319</v>
      </c>
      <c r="AU25" s="35" t="s">
        <v>632</v>
      </c>
      <c r="AV25" s="11">
        <v>0.95</v>
      </c>
      <c r="AX25" s="35" t="s">
        <v>1188</v>
      </c>
      <c r="AY25" s="35" t="s">
        <v>1070</v>
      </c>
      <c r="BA25" s="237">
        <v>4</v>
      </c>
      <c r="BC25" s="35" t="s">
        <v>264</v>
      </c>
      <c r="BF25" s="37" t="s">
        <v>296</v>
      </c>
      <c r="BL25" s="35" t="s">
        <v>292</v>
      </c>
      <c r="BM25" s="35" t="s">
        <v>114</v>
      </c>
    </row>
    <row r="26" spans="1:65">
      <c r="A26" s="35" t="s">
        <v>1901</v>
      </c>
      <c r="B26" s="365" t="s">
        <v>1916</v>
      </c>
      <c r="C26" s="383" t="s">
        <v>1014</v>
      </c>
      <c r="D26" s="383" t="s">
        <v>1202</v>
      </c>
      <c r="E26" s="11" t="s">
        <v>104</v>
      </c>
      <c r="G26" s="16">
        <v>6.5</v>
      </c>
      <c r="H26" s="16">
        <v>12.4</v>
      </c>
      <c r="K26" s="35" t="s">
        <v>990</v>
      </c>
      <c r="L26" s="35" t="s">
        <v>133</v>
      </c>
      <c r="M26" s="35" t="s">
        <v>142</v>
      </c>
      <c r="O26" s="35" t="s">
        <v>218</v>
      </c>
      <c r="P26" s="38" t="s">
        <v>1735</v>
      </c>
      <c r="Q26" s="38" t="s">
        <v>106</v>
      </c>
      <c r="R26" s="35" t="s">
        <v>107</v>
      </c>
      <c r="T26" s="35" t="s">
        <v>107</v>
      </c>
      <c r="Y26" s="384">
        <v>7.8</v>
      </c>
      <c r="Z26" s="384">
        <v>1.8</v>
      </c>
      <c r="AA26" s="384">
        <v>2.2000000000000002</v>
      </c>
      <c r="AB26" s="385" t="s">
        <v>227</v>
      </c>
      <c r="AC26" s="16">
        <v>11.1</v>
      </c>
      <c r="AE26" s="236">
        <v>11</v>
      </c>
      <c r="AH26" s="35" t="s">
        <v>109</v>
      </c>
      <c r="AI26" s="11">
        <v>3.0000000000000001E-3</v>
      </c>
      <c r="AJ26" s="11" t="s">
        <v>1740</v>
      </c>
      <c r="AK26" s="11" t="s">
        <v>109</v>
      </c>
      <c r="AL26" s="20" t="s">
        <v>114</v>
      </c>
      <c r="AM26" s="11">
        <v>0.18</v>
      </c>
      <c r="AN26" s="11" t="s">
        <v>107</v>
      </c>
      <c r="AO26" s="11" t="s">
        <v>208</v>
      </c>
      <c r="AS26" s="16" t="s">
        <v>222</v>
      </c>
      <c r="AT26" s="35" t="s">
        <v>238</v>
      </c>
      <c r="AU26" s="35" t="s">
        <v>632</v>
      </c>
      <c r="AV26" s="11">
        <v>1.1000000000000001</v>
      </c>
      <c r="AX26" s="35" t="s">
        <v>997</v>
      </c>
      <c r="AY26" s="35" t="s">
        <v>238</v>
      </c>
      <c r="BA26" s="237">
        <v>6</v>
      </c>
      <c r="BC26" s="35" t="s">
        <v>232</v>
      </c>
      <c r="BF26" s="37" t="s">
        <v>1021</v>
      </c>
      <c r="BL26" s="35" t="s">
        <v>292</v>
      </c>
      <c r="BM26" s="35" t="s">
        <v>114</v>
      </c>
    </row>
    <row r="27" spans="1:65">
      <c r="A27" s="35" t="s">
        <v>1901</v>
      </c>
      <c r="B27" s="365" t="s">
        <v>1918</v>
      </c>
      <c r="C27" s="383" t="s">
        <v>989</v>
      </c>
      <c r="D27" s="383" t="s">
        <v>1919</v>
      </c>
      <c r="E27" s="11" t="s">
        <v>104</v>
      </c>
      <c r="G27" s="16">
        <v>28</v>
      </c>
      <c r="H27" s="16">
        <v>19.7</v>
      </c>
      <c r="K27" s="35" t="s">
        <v>990</v>
      </c>
      <c r="L27" s="35" t="s">
        <v>133</v>
      </c>
      <c r="M27" s="35" t="s">
        <v>142</v>
      </c>
      <c r="O27" s="35" t="s">
        <v>218</v>
      </c>
      <c r="Y27" s="384">
        <v>8.3000000000000007</v>
      </c>
      <c r="Z27" s="384">
        <v>1.5</v>
      </c>
      <c r="AA27" s="384">
        <v>1.8</v>
      </c>
      <c r="AB27" s="385" t="s">
        <v>227</v>
      </c>
      <c r="AC27" s="16">
        <v>11.4</v>
      </c>
      <c r="AE27" s="236">
        <v>43</v>
      </c>
      <c r="AH27" s="35" t="s">
        <v>1737</v>
      </c>
      <c r="AI27" s="11">
        <v>3.0000000000000001E-3</v>
      </c>
      <c r="AJ27" s="11" t="s">
        <v>1740</v>
      </c>
      <c r="AK27" s="11" t="s">
        <v>1737</v>
      </c>
      <c r="AL27" s="20" t="s">
        <v>286</v>
      </c>
      <c r="AM27" s="11">
        <v>0.09</v>
      </c>
      <c r="AN27" s="11"/>
      <c r="AO27" s="11" t="s">
        <v>208</v>
      </c>
      <c r="AS27" s="19">
        <v>0.7</v>
      </c>
      <c r="AT27" s="35" t="s">
        <v>264</v>
      </c>
      <c r="AU27" s="35" t="s">
        <v>632</v>
      </c>
      <c r="AV27" s="11">
        <v>0.56999999999999995</v>
      </c>
      <c r="AX27" s="11" t="s">
        <v>1127</v>
      </c>
      <c r="AY27" s="11" t="s">
        <v>349</v>
      </c>
      <c r="BA27" s="237">
        <v>3</v>
      </c>
      <c r="BC27" s="35" t="s">
        <v>264</v>
      </c>
      <c r="BF27" s="37" t="s">
        <v>346</v>
      </c>
      <c r="BL27" s="35" t="s">
        <v>292</v>
      </c>
      <c r="BM27" s="35" t="s">
        <v>114</v>
      </c>
    </row>
    <row r="28" spans="1:65">
      <c r="A28" s="35" t="s">
        <v>1901</v>
      </c>
      <c r="B28" s="365" t="s">
        <v>1918</v>
      </c>
      <c r="C28" s="383" t="s">
        <v>1001</v>
      </c>
      <c r="D28" s="383" t="s">
        <v>209</v>
      </c>
      <c r="E28" s="11" t="s">
        <v>104</v>
      </c>
      <c r="G28" s="16">
        <v>33.5</v>
      </c>
      <c r="H28" s="16">
        <v>24.1</v>
      </c>
      <c r="K28" s="35" t="s">
        <v>1063</v>
      </c>
      <c r="L28" s="35" t="s">
        <v>133</v>
      </c>
      <c r="M28" s="35" t="s">
        <v>142</v>
      </c>
      <c r="O28" s="35" t="s">
        <v>218</v>
      </c>
      <c r="P28" s="38" t="s">
        <v>573</v>
      </c>
      <c r="Q28" s="38" t="s">
        <v>106</v>
      </c>
      <c r="R28" s="35" t="s">
        <v>107</v>
      </c>
      <c r="T28" s="35" t="s">
        <v>107</v>
      </c>
      <c r="Y28" s="384">
        <v>8.1</v>
      </c>
      <c r="Z28" s="384">
        <v>1.5</v>
      </c>
      <c r="AA28" s="384">
        <v>3</v>
      </c>
      <c r="AB28" s="385">
        <v>16</v>
      </c>
      <c r="AC28" s="16">
        <v>9.9</v>
      </c>
      <c r="AE28" s="236">
        <v>180</v>
      </c>
      <c r="AH28" s="35" t="s">
        <v>109</v>
      </c>
      <c r="AI28" s="11">
        <v>3.0000000000000001E-3</v>
      </c>
      <c r="AJ28" s="11">
        <v>0.21</v>
      </c>
      <c r="AK28" s="11" t="s">
        <v>109</v>
      </c>
      <c r="AL28" s="20" t="s">
        <v>114</v>
      </c>
      <c r="AM28" s="11">
        <v>0.08</v>
      </c>
      <c r="AN28" s="11" t="s">
        <v>107</v>
      </c>
      <c r="AO28" s="11" t="s">
        <v>208</v>
      </c>
      <c r="AS28" s="16" t="s">
        <v>267</v>
      </c>
      <c r="AT28" s="35" t="s">
        <v>319</v>
      </c>
      <c r="AU28" s="35" t="s">
        <v>632</v>
      </c>
      <c r="AV28" s="11">
        <v>0.74</v>
      </c>
      <c r="AX28" s="241">
        <v>0.09</v>
      </c>
      <c r="AY28" s="11">
        <v>6.2E-2</v>
      </c>
      <c r="BA28" s="237">
        <v>3</v>
      </c>
      <c r="BC28" s="35" t="s">
        <v>246</v>
      </c>
      <c r="BF28" s="37" t="s">
        <v>1073</v>
      </c>
      <c r="BL28" s="35" t="s">
        <v>292</v>
      </c>
      <c r="BM28" s="35" t="s">
        <v>114</v>
      </c>
    </row>
    <row r="29" spans="1:65">
      <c r="A29" s="35" t="s">
        <v>1901</v>
      </c>
      <c r="B29" s="365" t="s">
        <v>1918</v>
      </c>
      <c r="C29" s="383" t="s">
        <v>1009</v>
      </c>
      <c r="D29" s="383" t="s">
        <v>213</v>
      </c>
      <c r="E29" s="11" t="s">
        <v>104</v>
      </c>
      <c r="G29" s="16">
        <v>21</v>
      </c>
      <c r="H29" s="16">
        <v>15.4</v>
      </c>
      <c r="K29" s="35" t="s">
        <v>1904</v>
      </c>
      <c r="L29" s="35" t="s">
        <v>133</v>
      </c>
      <c r="M29" s="35" t="s">
        <v>142</v>
      </c>
      <c r="O29" s="35" t="s">
        <v>218</v>
      </c>
      <c r="P29" s="38" t="s">
        <v>207</v>
      </c>
      <c r="Q29" s="38" t="s">
        <v>106</v>
      </c>
      <c r="R29" s="35" t="s">
        <v>107</v>
      </c>
      <c r="T29" s="35" t="s">
        <v>107</v>
      </c>
      <c r="Y29" s="384">
        <v>8.1</v>
      </c>
      <c r="Z29" s="384">
        <v>0.5</v>
      </c>
      <c r="AA29" s="384">
        <v>0.5</v>
      </c>
      <c r="AB29" s="385">
        <v>5</v>
      </c>
      <c r="AC29" s="16">
        <v>10.7</v>
      </c>
      <c r="AE29" s="236">
        <v>120</v>
      </c>
      <c r="AH29" s="35" t="s">
        <v>109</v>
      </c>
      <c r="AI29" s="11">
        <v>5.0000000000000001E-3</v>
      </c>
      <c r="AJ29" s="11">
        <v>0.18</v>
      </c>
      <c r="AK29" s="11" t="s">
        <v>109</v>
      </c>
      <c r="AL29" s="20" t="s">
        <v>114</v>
      </c>
      <c r="AM29" s="11" t="s">
        <v>101</v>
      </c>
      <c r="AN29" s="11" t="s">
        <v>207</v>
      </c>
      <c r="AO29" s="11" t="s">
        <v>208</v>
      </c>
      <c r="AS29" s="16" t="s">
        <v>275</v>
      </c>
      <c r="AT29" s="35" t="s">
        <v>442</v>
      </c>
      <c r="AU29" s="35" t="s">
        <v>632</v>
      </c>
      <c r="AV29" s="11">
        <v>0.94</v>
      </c>
      <c r="AX29" s="11" t="s">
        <v>280</v>
      </c>
      <c r="AY29" s="11">
        <v>3.3000000000000002E-2</v>
      </c>
      <c r="BA29" s="237" t="s">
        <v>272</v>
      </c>
      <c r="BC29" s="35" t="s">
        <v>229</v>
      </c>
      <c r="BF29" s="37" t="s">
        <v>1073</v>
      </c>
      <c r="BL29" s="35" t="s">
        <v>292</v>
      </c>
      <c r="BM29" s="35" t="s">
        <v>114</v>
      </c>
    </row>
    <row r="30" spans="1:65">
      <c r="A30" s="35" t="s">
        <v>1901</v>
      </c>
      <c r="B30" s="365" t="s">
        <v>1918</v>
      </c>
      <c r="C30" s="383" t="s">
        <v>1014</v>
      </c>
      <c r="D30" s="383" t="s">
        <v>1085</v>
      </c>
      <c r="E30" s="11" t="s">
        <v>104</v>
      </c>
      <c r="G30" s="16">
        <v>10.3</v>
      </c>
      <c r="H30" s="16">
        <v>7.1</v>
      </c>
      <c r="K30" s="35" t="s">
        <v>990</v>
      </c>
      <c r="L30" s="35" t="s">
        <v>133</v>
      </c>
      <c r="M30" s="35" t="s">
        <v>142</v>
      </c>
      <c r="O30" s="35" t="s">
        <v>218</v>
      </c>
      <c r="P30" s="38" t="s">
        <v>1735</v>
      </c>
      <c r="Q30" s="38" t="s">
        <v>106</v>
      </c>
      <c r="R30" s="35" t="s">
        <v>107</v>
      </c>
      <c r="T30" s="35" t="s">
        <v>107</v>
      </c>
      <c r="Y30" s="384">
        <v>8</v>
      </c>
      <c r="Z30" s="384">
        <v>1.7</v>
      </c>
      <c r="AA30" s="384">
        <v>2.2000000000000002</v>
      </c>
      <c r="AB30" s="385" t="s">
        <v>411</v>
      </c>
      <c r="AC30" s="16">
        <v>12.5</v>
      </c>
      <c r="AE30" s="236">
        <v>410</v>
      </c>
      <c r="AH30" s="35" t="s">
        <v>109</v>
      </c>
      <c r="AI30" s="11">
        <v>3.0000000000000001E-3</v>
      </c>
      <c r="AJ30" s="11" t="s">
        <v>286</v>
      </c>
      <c r="AK30" s="11" t="s">
        <v>109</v>
      </c>
      <c r="AL30" s="20" t="s">
        <v>114</v>
      </c>
      <c r="AM30" s="11" t="s">
        <v>101</v>
      </c>
      <c r="AN30" s="11" t="s">
        <v>107</v>
      </c>
      <c r="AO30" s="11" t="s">
        <v>208</v>
      </c>
      <c r="AS30" s="16" t="s">
        <v>1110</v>
      </c>
      <c r="AT30" s="35" t="s">
        <v>232</v>
      </c>
      <c r="AU30" s="35" t="s">
        <v>632</v>
      </c>
      <c r="AV30" s="11">
        <v>0.69</v>
      </c>
      <c r="AX30" s="11" t="s">
        <v>1059</v>
      </c>
      <c r="AY30" s="11">
        <v>8.5000000000000006E-2</v>
      </c>
      <c r="BA30" s="237">
        <v>3</v>
      </c>
      <c r="BC30" s="35" t="s">
        <v>246</v>
      </c>
      <c r="BF30" s="37" t="s">
        <v>1073</v>
      </c>
      <c r="BL30" s="35" t="s">
        <v>292</v>
      </c>
      <c r="BM30" s="35" t="s">
        <v>114</v>
      </c>
    </row>
  </sheetData>
  <phoneticPr fontId="4"/>
  <printOptions horizontalCentered="1"/>
  <pageMargins left="0.78740157480314965" right="0.78740157480314965" top="0.35433070866141736" bottom="0.15748031496062992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30</vt:i4>
      </vt:variant>
    </vt:vector>
  </HeadingPairs>
  <TitlesOfParts>
    <vt:vector size="58" baseType="lpstr">
      <vt:lpstr>県企業庁企業局</vt:lpstr>
      <vt:lpstr>横浜市環境創造局</vt:lpstr>
      <vt:lpstr>横浜市水道局</vt:lpstr>
      <vt:lpstr>川崎市環境局</vt:lpstr>
      <vt:lpstr>川崎市上下水道局</vt:lpstr>
      <vt:lpstr>相模原市環境経済局</vt:lpstr>
      <vt:lpstr>横須賀市環境政策部</vt:lpstr>
      <vt:lpstr>横須賀市上下水道局</vt:lpstr>
      <vt:lpstr>平塚市</vt:lpstr>
      <vt:lpstr>鎌倉市</vt:lpstr>
      <vt:lpstr>藤沢市</vt:lpstr>
      <vt:lpstr>小田原市</vt:lpstr>
      <vt:lpstr>茅ヶ崎市</vt:lpstr>
      <vt:lpstr>逗子市</vt:lpstr>
      <vt:lpstr>秦野市</vt:lpstr>
      <vt:lpstr>厚木市</vt:lpstr>
      <vt:lpstr>大和市</vt:lpstr>
      <vt:lpstr>伊勢原市</vt:lpstr>
      <vt:lpstr>海老名市</vt:lpstr>
      <vt:lpstr>座間市</vt:lpstr>
      <vt:lpstr>南足柄市</vt:lpstr>
      <vt:lpstr>綾瀬市</vt:lpstr>
      <vt:lpstr>寒川町</vt:lpstr>
      <vt:lpstr>二宮町</vt:lpstr>
      <vt:lpstr>中井町</vt:lpstr>
      <vt:lpstr>愛川町</vt:lpstr>
      <vt:lpstr>県内広域水道企業団</vt:lpstr>
      <vt:lpstr>酒匂川水系保協</vt:lpstr>
      <vt:lpstr>横浜市水道局!Print_Area</vt:lpstr>
      <vt:lpstr>平塚市!Print_Area</vt:lpstr>
      <vt:lpstr>愛川町!Print_Titles</vt:lpstr>
      <vt:lpstr>綾瀬市!Print_Titles</vt:lpstr>
      <vt:lpstr>伊勢原市!Print_Titles</vt:lpstr>
      <vt:lpstr>横須賀市環境政策部!Print_Titles</vt:lpstr>
      <vt:lpstr>横須賀市上下水道局!Print_Titles</vt:lpstr>
      <vt:lpstr>横浜市環境創造局!Print_Titles</vt:lpstr>
      <vt:lpstr>横浜市水道局!Print_Titles</vt:lpstr>
      <vt:lpstr>海老名市!Print_Titles</vt:lpstr>
      <vt:lpstr>鎌倉市!Print_Titles</vt:lpstr>
      <vt:lpstr>茅ヶ崎市!Print_Titles</vt:lpstr>
      <vt:lpstr>寒川町!Print_Titles</vt:lpstr>
      <vt:lpstr>県企業庁企業局!Print_Titles</vt:lpstr>
      <vt:lpstr>県内広域水道企業団!Print_Titles</vt:lpstr>
      <vt:lpstr>厚木市!Print_Titles</vt:lpstr>
      <vt:lpstr>座間市!Print_Titles</vt:lpstr>
      <vt:lpstr>酒匂川水系保協!Print_Titles</vt:lpstr>
      <vt:lpstr>小田原市!Print_Titles</vt:lpstr>
      <vt:lpstr>秦野市!Print_Titles</vt:lpstr>
      <vt:lpstr>逗子市!Print_Titles</vt:lpstr>
      <vt:lpstr>川崎市環境局!Print_Titles</vt:lpstr>
      <vt:lpstr>川崎市上下水道局!Print_Titles</vt:lpstr>
      <vt:lpstr>相模原市環境経済局!Print_Titles</vt:lpstr>
      <vt:lpstr>大和市!Print_Titles</vt:lpstr>
      <vt:lpstr>中井町!Print_Titles</vt:lpstr>
      <vt:lpstr>藤沢市!Print_Titles</vt:lpstr>
      <vt:lpstr>南足柄市!Print_Titles</vt:lpstr>
      <vt:lpstr>二宮町!Print_Titles</vt:lpstr>
      <vt:lpstr>平塚市!Print_Titles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2019-02-25T02:43:55Z</dcterms:created>
  <dcterms:modified xsi:type="dcterms:W3CDTF">2019-02-25T02:59:03Z</dcterms:modified>
</cp:coreProperties>
</file>