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026\004_企画調整課\10_県西地域の概況\令和８年度\07_完成\ホームページ用Excel\"/>
    </mc:Choice>
  </mc:AlternateContent>
  <xr:revisionPtr revIDLastSave="0" documentId="13_ncr:1_{204B3C9A-A9D2-4A4C-8ED7-EB561CF4E0E0}" xr6:coauthVersionLast="47" xr6:coauthVersionMax="47" xr10:uidLastSave="{00000000-0000-0000-0000-000000000000}"/>
  <bookViews>
    <workbookView xWindow="28680" yWindow="-120" windowWidth="29040" windowHeight="15720" tabRatio="861" activeTab="4" xr2:uid="{00000000-000D-0000-FFFF-FFFF00000000}"/>
  </bookViews>
  <sheets>
    <sheet name="4(1)事業所数推移 " sheetId="77" r:id="rId1"/>
    <sheet name="4(2)規模別企業数" sheetId="69" r:id="rId2"/>
    <sheet name="4(3)業種別事業所数" sheetId="70" r:id="rId3"/>
    <sheet name="4(4)労働組合数・組合員数" sheetId="81" state="hidden" r:id="rId4"/>
    <sheet name="4(4)労働組合数・組合員数4(5)工業品出荷額 " sheetId="78" r:id="rId5"/>
    <sheet name="4(6)商業の状況 " sheetId="79" r:id="rId6"/>
    <sheet name="4(7)入込客数 " sheetId="80" r:id="rId7"/>
    <sheet name="4(8)消費額推移" sheetId="75" r:id="rId8"/>
    <sheet name="4(9)宿泊所" sheetId="76" r:id="rId9"/>
  </sheets>
  <definedNames>
    <definedName name="_Order1" hidden="1">255</definedName>
    <definedName name="_xlnm.Print_Area" localSheetId="0">'4(1)事業所数推移 '!$A$1:$G$36</definedName>
    <definedName name="_xlnm.Print_Area" localSheetId="1">'4(2)規模別企業数'!$A$1:$K$36</definedName>
    <definedName name="_xlnm.Print_Area" localSheetId="2">'4(3)業種別事業所数'!$A$1:$J$61</definedName>
    <definedName name="_xlnm.Print_Area" localSheetId="3">'4(4)労働組合数・組合員数'!$A$1:$J$15</definedName>
    <definedName name="_xlnm.Print_Area" localSheetId="4">'4(4)労働組合数・組合員数4(5)工業品出荷額 '!$A$1:$I$38</definedName>
    <definedName name="_xlnm.Print_Area" localSheetId="5">'4(6)商業の状況 '!$A$1:$I$110</definedName>
    <definedName name="_xlnm.Print_Area" localSheetId="6">'4(7)入込客数 '!$A$1:$J$48</definedName>
    <definedName name="_xlnm.Print_Area" localSheetId="7">'4(8)消費額推移'!$A$1:$H$63</definedName>
    <definedName name="_xlnm.Print_Area" localSheetId="8">'4(9)宿泊所'!$A$1:$H$35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75" l="1"/>
  <c r="G55" i="75"/>
  <c r="F55" i="75"/>
  <c r="D54" i="75"/>
  <c r="H53" i="75"/>
  <c r="H52" i="75"/>
  <c r="H56" i="75" s="1"/>
  <c r="G52" i="75"/>
  <c r="G56" i="75" s="1"/>
  <c r="F52" i="75"/>
  <c r="F56" i="75" s="1"/>
  <c r="E52" i="75"/>
  <c r="E56" i="75" s="1"/>
  <c r="D52" i="75"/>
  <c r="D56" i="75" s="1"/>
  <c r="H51" i="75"/>
  <c r="G51" i="75"/>
  <c r="F51" i="75"/>
  <c r="E51" i="75"/>
  <c r="E55" i="75" s="1"/>
  <c r="D51" i="75"/>
  <c r="D55" i="75" s="1"/>
  <c r="H50" i="75"/>
  <c r="H54" i="75" s="1"/>
  <c r="G50" i="75"/>
  <c r="G54" i="75" s="1"/>
  <c r="F50" i="75"/>
  <c r="F54" i="75" s="1"/>
  <c r="E50" i="75"/>
  <c r="E54" i="75" s="1"/>
  <c r="D50" i="75"/>
  <c r="H49" i="75"/>
  <c r="G49" i="75"/>
  <c r="G53" i="75" s="1"/>
  <c r="F49" i="75"/>
  <c r="F53" i="75" s="1"/>
  <c r="E49" i="75"/>
  <c r="E53" i="75" s="1"/>
  <c r="D49" i="75"/>
  <c r="D53" i="75" s="1"/>
  <c r="H36" i="75"/>
  <c r="G36" i="75"/>
  <c r="F36" i="75"/>
  <c r="E36" i="75"/>
  <c r="D36" i="75"/>
  <c r="H35" i="75"/>
  <c r="G35" i="75"/>
  <c r="F35" i="75"/>
  <c r="E35" i="75"/>
  <c r="D35" i="75"/>
  <c r="H34" i="75"/>
  <c r="G34" i="75"/>
  <c r="F34" i="75"/>
  <c r="E34" i="75"/>
  <c r="D34" i="75"/>
  <c r="H33" i="75"/>
  <c r="G33" i="75"/>
  <c r="F33" i="75"/>
  <c r="E33" i="75"/>
  <c r="D33" i="75"/>
  <c r="H43" i="80"/>
  <c r="G43" i="80"/>
  <c r="F43" i="80"/>
  <c r="J41" i="80"/>
  <c r="I41" i="80"/>
  <c r="H41" i="80"/>
  <c r="J40" i="80"/>
  <c r="I40" i="80"/>
  <c r="H40" i="80"/>
  <c r="G40" i="80"/>
  <c r="F40" i="80"/>
  <c r="J39" i="80"/>
  <c r="I39" i="80"/>
  <c r="H39" i="80"/>
  <c r="G39" i="80"/>
  <c r="F39" i="80"/>
  <c r="J38" i="80"/>
  <c r="I38" i="80"/>
  <c r="H38" i="80"/>
  <c r="G38" i="80"/>
  <c r="G41" i="80" s="1"/>
  <c r="F38" i="80"/>
  <c r="F41" i="80" s="1"/>
  <c r="J28" i="80"/>
  <c r="J43" i="80" s="1"/>
  <c r="I28" i="80"/>
  <c r="I43" i="80" s="1"/>
  <c r="H28" i="80"/>
  <c r="G28" i="80"/>
  <c r="F28" i="80"/>
  <c r="J27" i="80"/>
  <c r="J42" i="80" s="1"/>
  <c r="I27" i="80"/>
  <c r="I42" i="80" s="1"/>
  <c r="H27" i="80"/>
  <c r="H42" i="80" s="1"/>
  <c r="G27" i="80"/>
  <c r="G42" i="80" s="1"/>
  <c r="F27" i="80"/>
  <c r="F42" i="80" s="1"/>
  <c r="J26" i="80"/>
  <c r="I26" i="80"/>
  <c r="H26" i="80"/>
  <c r="G26" i="80"/>
  <c r="F26" i="80"/>
  <c r="E7" i="78"/>
  <c r="C8" i="78"/>
  <c r="D8" i="78"/>
  <c r="E9" i="78"/>
  <c r="C10" i="78"/>
  <c r="D10" i="78"/>
  <c r="E11" i="78"/>
  <c r="C12" i="78"/>
  <c r="D12" i="78"/>
  <c r="E13" i="78"/>
  <c r="C14" i="78"/>
  <c r="D14" i="78"/>
  <c r="E15" i="78"/>
  <c r="H34" i="76" l="1"/>
  <c r="G34" i="76"/>
  <c r="F34" i="76"/>
  <c r="E34" i="76"/>
  <c r="D34" i="76"/>
  <c r="C34" i="76"/>
  <c r="H30" i="76"/>
  <c r="H29" i="76"/>
  <c r="G29" i="76"/>
  <c r="F29" i="76"/>
  <c r="F30" i="76" s="1"/>
  <c r="E29" i="76"/>
  <c r="E30" i="76" s="1"/>
  <c r="D29" i="76"/>
  <c r="D30" i="76" s="1"/>
  <c r="C29" i="76"/>
  <c r="C30" i="76" s="1"/>
  <c r="H28" i="76"/>
  <c r="G28" i="76"/>
  <c r="F28" i="76"/>
  <c r="E28" i="76"/>
  <c r="D28" i="76"/>
  <c r="C28" i="76"/>
  <c r="H26" i="76"/>
  <c r="G26" i="76"/>
  <c r="F26" i="76"/>
  <c r="E26" i="76"/>
  <c r="D26" i="76"/>
  <c r="C26" i="76"/>
  <c r="H24" i="76"/>
  <c r="G24" i="76"/>
  <c r="F24" i="76"/>
  <c r="E24" i="76"/>
  <c r="D24" i="76"/>
  <c r="C24" i="76"/>
  <c r="D22" i="76"/>
  <c r="C22" i="76"/>
  <c r="H21" i="76"/>
  <c r="H22" i="76" s="1"/>
  <c r="G21" i="76"/>
  <c r="G22" i="76" s="1"/>
  <c r="F21" i="76"/>
  <c r="F22" i="76" s="1"/>
  <c r="E21" i="76"/>
  <c r="E22" i="76" s="1"/>
  <c r="D21" i="76"/>
  <c r="C21" i="76"/>
  <c r="H20" i="76"/>
  <c r="G20" i="76"/>
  <c r="F20" i="76"/>
  <c r="E20" i="76"/>
  <c r="D20" i="76"/>
  <c r="C20" i="76"/>
  <c r="H18" i="76"/>
  <c r="G18" i="76"/>
  <c r="F18" i="76"/>
  <c r="E18" i="76"/>
  <c r="D18" i="76"/>
  <c r="C18" i="76"/>
  <c r="H16" i="76"/>
  <c r="G16" i="76"/>
  <c r="F16" i="76"/>
  <c r="E16" i="76"/>
  <c r="D16" i="76"/>
  <c r="C16" i="76"/>
  <c r="H14" i="76"/>
  <c r="G14" i="76"/>
  <c r="F14" i="76"/>
  <c r="E14" i="76"/>
  <c r="D14" i="76"/>
  <c r="C14" i="76"/>
  <c r="F12" i="76"/>
  <c r="E12" i="76"/>
  <c r="D12" i="76"/>
  <c r="C12" i="76"/>
  <c r="H10" i="76"/>
  <c r="G10" i="76"/>
  <c r="F10" i="76"/>
  <c r="E10" i="76"/>
  <c r="D10" i="76"/>
  <c r="C10" i="76"/>
  <c r="H8" i="76"/>
  <c r="G8" i="76"/>
  <c r="F8" i="76"/>
  <c r="E8" i="76"/>
  <c r="D8" i="76"/>
  <c r="C8" i="76"/>
  <c r="I109" i="79"/>
  <c r="G109" i="79"/>
  <c r="E109" i="79"/>
  <c r="I108" i="79"/>
  <c r="G108" i="79"/>
  <c r="E108" i="79"/>
  <c r="I107" i="79"/>
  <c r="G107" i="79"/>
  <c r="E107" i="79"/>
  <c r="I106" i="79"/>
  <c r="G106" i="79"/>
  <c r="E106" i="79"/>
  <c r="I104" i="79"/>
  <c r="G104" i="79"/>
  <c r="H101" i="79"/>
  <c r="F101" i="79"/>
  <c r="D101" i="79"/>
  <c r="E101" i="79" s="1"/>
  <c r="I100" i="79"/>
  <c r="G100" i="79"/>
  <c r="E100" i="79"/>
  <c r="H99" i="79"/>
  <c r="H103" i="79" s="1"/>
  <c r="F99" i="79"/>
  <c r="D99" i="79"/>
  <c r="H98" i="79"/>
  <c r="F98" i="79"/>
  <c r="D98" i="79"/>
  <c r="E98" i="79" s="1"/>
  <c r="I97" i="79"/>
  <c r="G97" i="79"/>
  <c r="E97" i="79"/>
  <c r="I96" i="79"/>
  <c r="G96" i="79"/>
  <c r="E96" i="79"/>
  <c r="I95" i="79"/>
  <c r="G95" i="79"/>
  <c r="E95" i="79"/>
  <c r="I94" i="79"/>
  <c r="G94" i="79"/>
  <c r="E94" i="79"/>
  <c r="I93" i="79"/>
  <c r="G93" i="79"/>
  <c r="E93" i="79"/>
  <c r="I92" i="79"/>
  <c r="G92" i="79"/>
  <c r="E92" i="79"/>
  <c r="I91" i="79"/>
  <c r="G91" i="79"/>
  <c r="E91" i="79"/>
  <c r="I90" i="79"/>
  <c r="G90" i="79"/>
  <c r="E90" i="79"/>
  <c r="I89" i="79"/>
  <c r="G89" i="79"/>
  <c r="E89" i="79"/>
  <c r="I88" i="79"/>
  <c r="G88" i="79"/>
  <c r="E88" i="79"/>
  <c r="I87" i="79"/>
  <c r="G87" i="79"/>
  <c r="E87" i="79"/>
  <c r="I86" i="79"/>
  <c r="G86" i="79"/>
  <c r="E86" i="79"/>
  <c r="H85" i="79"/>
  <c r="H105" i="79" s="1"/>
  <c r="F85" i="79"/>
  <c r="D85" i="79"/>
  <c r="E85" i="79" s="1"/>
  <c r="E84" i="79"/>
  <c r="H84" i="79"/>
  <c r="I84" i="79" s="1"/>
  <c r="F84" i="79"/>
  <c r="G84" i="79" s="1"/>
  <c r="H83" i="79"/>
  <c r="F83" i="79"/>
  <c r="G83" i="79" s="1"/>
  <c r="D83" i="79"/>
  <c r="E83" i="79" s="1"/>
  <c r="H82" i="79"/>
  <c r="F82" i="79"/>
  <c r="G82" i="79" s="1"/>
  <c r="D82" i="79"/>
  <c r="D102" i="79" s="1"/>
  <c r="I81" i="79"/>
  <c r="G81" i="79"/>
  <c r="E81" i="79"/>
  <c r="I80" i="79"/>
  <c r="G80" i="79"/>
  <c r="E80" i="79"/>
  <c r="I79" i="79"/>
  <c r="G79" i="79"/>
  <c r="E79" i="79"/>
  <c r="I78" i="79"/>
  <c r="G78" i="79"/>
  <c r="E78" i="79"/>
  <c r="I77" i="79"/>
  <c r="G77" i="79"/>
  <c r="E77" i="79"/>
  <c r="I76" i="79"/>
  <c r="G76" i="79"/>
  <c r="E76" i="79"/>
  <c r="I75" i="79"/>
  <c r="G75" i="79"/>
  <c r="E75" i="79"/>
  <c r="I74" i="79"/>
  <c r="G74" i="79"/>
  <c r="E74" i="79"/>
  <c r="I73" i="79"/>
  <c r="G73" i="79"/>
  <c r="E73" i="79"/>
  <c r="I72" i="79"/>
  <c r="G72" i="79"/>
  <c r="E72" i="79"/>
  <c r="I71" i="79"/>
  <c r="G71" i="79"/>
  <c r="E71" i="79"/>
  <c r="I70" i="79"/>
  <c r="G70" i="79"/>
  <c r="E70" i="79"/>
  <c r="I69" i="79"/>
  <c r="G69" i="79"/>
  <c r="E69" i="79"/>
  <c r="I68" i="79"/>
  <c r="G68" i="79"/>
  <c r="E68" i="79"/>
  <c r="I67" i="79"/>
  <c r="G67" i="79"/>
  <c r="E67" i="79"/>
  <c r="I66" i="79"/>
  <c r="G66" i="79"/>
  <c r="E66" i="79"/>
  <c r="I65" i="79"/>
  <c r="G65" i="79"/>
  <c r="E65" i="79"/>
  <c r="I64" i="79"/>
  <c r="G64" i="79"/>
  <c r="E64" i="79"/>
  <c r="I63" i="79"/>
  <c r="G63" i="79"/>
  <c r="E63" i="79"/>
  <c r="I62" i="79"/>
  <c r="G62" i="79"/>
  <c r="E62" i="79"/>
  <c r="I61" i="79"/>
  <c r="G61" i="79"/>
  <c r="E61" i="79"/>
  <c r="I60" i="79"/>
  <c r="G60" i="79"/>
  <c r="E60" i="79"/>
  <c r="I59" i="79"/>
  <c r="G59" i="79"/>
  <c r="E59" i="79"/>
  <c r="I58" i="79"/>
  <c r="G58" i="79"/>
  <c r="E58" i="79"/>
  <c r="I57" i="79"/>
  <c r="G57" i="79"/>
  <c r="E57" i="79"/>
  <c r="I56" i="79"/>
  <c r="G56" i="79"/>
  <c r="E56" i="79"/>
  <c r="I55" i="79"/>
  <c r="G55" i="79"/>
  <c r="E55" i="79"/>
  <c r="I54" i="79"/>
  <c r="G54" i="79"/>
  <c r="E54" i="79"/>
  <c r="I47" i="79"/>
  <c r="G47" i="79"/>
  <c r="E47" i="79"/>
  <c r="I46" i="79"/>
  <c r="G46" i="79"/>
  <c r="E46" i="79"/>
  <c r="I45" i="79"/>
  <c r="G45" i="79"/>
  <c r="E45" i="79"/>
  <c r="I44" i="79"/>
  <c r="G44" i="79"/>
  <c r="I41" i="79"/>
  <c r="G41" i="79"/>
  <c r="E41" i="79"/>
  <c r="H40" i="79"/>
  <c r="F40" i="79"/>
  <c r="D40" i="79"/>
  <c r="H39" i="79"/>
  <c r="I39" i="79" s="1"/>
  <c r="F39" i="79"/>
  <c r="D39" i="79"/>
  <c r="I38" i="79"/>
  <c r="G38" i="79"/>
  <c r="E38" i="79"/>
  <c r="I37" i="79"/>
  <c r="G37" i="79"/>
  <c r="E37" i="79"/>
  <c r="I36" i="79"/>
  <c r="G36" i="79"/>
  <c r="E36" i="79"/>
  <c r="I35" i="79"/>
  <c r="G35" i="79"/>
  <c r="E35" i="79"/>
  <c r="I34" i="79"/>
  <c r="G34" i="79"/>
  <c r="E34" i="79"/>
  <c r="I33" i="79"/>
  <c r="G33" i="79"/>
  <c r="E33" i="79"/>
  <c r="I32" i="79"/>
  <c r="G32" i="79"/>
  <c r="E32" i="79"/>
  <c r="I31" i="79"/>
  <c r="G31" i="79"/>
  <c r="E31" i="79"/>
  <c r="I30" i="79"/>
  <c r="G30" i="79"/>
  <c r="E30" i="79"/>
  <c r="E29" i="79"/>
  <c r="H29" i="79"/>
  <c r="I29" i="79" s="1"/>
  <c r="F29" i="79"/>
  <c r="G29" i="79" s="1"/>
  <c r="H28" i="79"/>
  <c r="I28" i="79" s="1"/>
  <c r="F28" i="79"/>
  <c r="D28" i="79"/>
  <c r="H27" i="79"/>
  <c r="F27" i="79"/>
  <c r="G27" i="79" s="1"/>
  <c r="D27" i="79"/>
  <c r="I26" i="79"/>
  <c r="G26" i="79"/>
  <c r="E26" i="79"/>
  <c r="I25" i="79"/>
  <c r="G25" i="79"/>
  <c r="E25" i="79"/>
  <c r="I24" i="79"/>
  <c r="G24" i="79"/>
  <c r="E24" i="79"/>
  <c r="I23" i="79"/>
  <c r="G23" i="79"/>
  <c r="E23" i="79"/>
  <c r="I22" i="79"/>
  <c r="G22" i="79"/>
  <c r="E22" i="79"/>
  <c r="I21" i="79"/>
  <c r="G21" i="79"/>
  <c r="E21" i="79"/>
  <c r="I20" i="79"/>
  <c r="G20" i="79"/>
  <c r="E20" i="79"/>
  <c r="I19" i="79"/>
  <c r="G19" i="79"/>
  <c r="E19" i="79"/>
  <c r="I18" i="79"/>
  <c r="G18" i="79"/>
  <c r="E18" i="79"/>
  <c r="I17" i="79"/>
  <c r="G17" i="79"/>
  <c r="E17" i="79"/>
  <c r="I16" i="79"/>
  <c r="G16" i="79"/>
  <c r="E16" i="79"/>
  <c r="I15" i="79"/>
  <c r="G15" i="79"/>
  <c r="E15" i="79"/>
  <c r="I14" i="79"/>
  <c r="G14" i="79"/>
  <c r="E14" i="79"/>
  <c r="I13" i="79"/>
  <c r="G13" i="79"/>
  <c r="E13" i="79"/>
  <c r="I12" i="79"/>
  <c r="G12" i="79"/>
  <c r="E12" i="79"/>
  <c r="I11" i="79"/>
  <c r="G11" i="79"/>
  <c r="E11" i="79"/>
  <c r="I10" i="79"/>
  <c r="G10" i="79"/>
  <c r="E10" i="79"/>
  <c r="I9" i="79"/>
  <c r="G9" i="79"/>
  <c r="E9" i="79"/>
  <c r="I8" i="79"/>
  <c r="G8" i="79"/>
  <c r="E8" i="79"/>
  <c r="I7" i="79"/>
  <c r="G7" i="79"/>
  <c r="E7" i="79"/>
  <c r="I6" i="79"/>
  <c r="G6" i="79"/>
  <c r="E6" i="79"/>
  <c r="E7" i="77"/>
  <c r="F7" i="77"/>
  <c r="G7" i="77"/>
  <c r="E9" i="77"/>
  <c r="F9" i="77"/>
  <c r="G9" i="77"/>
  <c r="E11" i="77"/>
  <c r="F11" i="77"/>
  <c r="G11" i="77"/>
  <c r="E13" i="77"/>
  <c r="F13" i="77"/>
  <c r="G13" i="77"/>
  <c r="E15" i="77"/>
  <c r="F15" i="77"/>
  <c r="G15" i="77"/>
  <c r="E17" i="77"/>
  <c r="F17" i="77"/>
  <c r="G17" i="77"/>
  <c r="E19" i="77"/>
  <c r="F19" i="77"/>
  <c r="G19" i="77"/>
  <c r="D20" i="77"/>
  <c r="E20" i="77"/>
  <c r="F20" i="77"/>
  <c r="G20" i="77"/>
  <c r="G21" i="77" s="1"/>
  <c r="E21" i="77"/>
  <c r="F21" i="77"/>
  <c r="E23" i="77"/>
  <c r="F23" i="77"/>
  <c r="G23" i="77"/>
  <c r="E25" i="77"/>
  <c r="F25" i="77"/>
  <c r="G25" i="77"/>
  <c r="E27" i="77"/>
  <c r="F27" i="77"/>
  <c r="G27" i="77"/>
  <c r="D28" i="77"/>
  <c r="E28" i="77"/>
  <c r="E29" i="77" s="1"/>
  <c r="F28" i="77"/>
  <c r="F29" i="77" s="1"/>
  <c r="G28" i="77"/>
  <c r="G29" i="77" s="1"/>
  <c r="D30" i="77"/>
  <c r="E30" i="77"/>
  <c r="F30" i="77"/>
  <c r="G30" i="77"/>
  <c r="E31" i="77"/>
  <c r="F31" i="77"/>
  <c r="G31" i="77"/>
  <c r="E33" i="77"/>
  <c r="F33" i="77"/>
  <c r="G33" i="77"/>
  <c r="D42" i="79" l="1"/>
  <c r="H102" i="79"/>
  <c r="I102" i="79" s="1"/>
  <c r="I101" i="79"/>
  <c r="E39" i="79"/>
  <c r="F42" i="79"/>
  <c r="G42" i="79" s="1"/>
  <c r="E28" i="79"/>
  <c r="G28" i="79"/>
  <c r="G39" i="79"/>
  <c r="H42" i="79"/>
  <c r="I42" i="79" s="1"/>
  <c r="D103" i="79"/>
  <c r="E103" i="79" s="1"/>
  <c r="E102" i="79"/>
  <c r="F103" i="79"/>
  <c r="I82" i="79"/>
  <c r="I40" i="79"/>
  <c r="D105" i="79"/>
  <c r="E105" i="79" s="1"/>
  <c r="G31" i="76"/>
  <c r="G32" i="76" s="1"/>
  <c r="F43" i="79"/>
  <c r="E27" i="79"/>
  <c r="E104" i="79"/>
  <c r="H31" i="76"/>
  <c r="H32" i="76" s="1"/>
  <c r="D43" i="79"/>
  <c r="E43" i="79" s="1"/>
  <c r="G85" i="79"/>
  <c r="I83" i="79"/>
  <c r="G30" i="76"/>
  <c r="I27" i="79"/>
  <c r="F102" i="79"/>
  <c r="C31" i="76"/>
  <c r="C32" i="76" s="1"/>
  <c r="D31" i="76"/>
  <c r="D32" i="76" s="1"/>
  <c r="E31" i="76"/>
  <c r="E32" i="76" s="1"/>
  <c r="F31" i="76"/>
  <c r="F32" i="76" s="1"/>
  <c r="I103" i="79"/>
  <c r="G43" i="79"/>
  <c r="G102" i="79"/>
  <c r="E42" i="79"/>
  <c r="E44" i="79"/>
  <c r="E40" i="79"/>
  <c r="G40" i="79"/>
  <c r="G98" i="79"/>
  <c r="H43" i="79"/>
  <c r="I43" i="79" s="1"/>
  <c r="I98" i="79"/>
  <c r="E99" i="79"/>
  <c r="G101" i="79"/>
  <c r="F105" i="79"/>
  <c r="G105" i="79" s="1"/>
  <c r="E82" i="79"/>
  <c r="I85" i="79"/>
  <c r="G99" i="79"/>
  <c r="I99" i="79"/>
  <c r="G103" i="79" l="1"/>
  <c r="I105" i="79"/>
  <c r="D34" i="78" l="1"/>
  <c r="C34" i="78"/>
  <c r="H33" i="78"/>
  <c r="G33" i="78"/>
  <c r="F33" i="78"/>
  <c r="E33" i="78"/>
  <c r="D30" i="78"/>
  <c r="D29" i="78"/>
  <c r="E29" i="78" s="1"/>
  <c r="C29" i="78"/>
  <c r="D28" i="78"/>
  <c r="C28" i="78"/>
  <c r="E27" i="78"/>
  <c r="D26" i="78"/>
  <c r="C26" i="78"/>
  <c r="E25" i="78"/>
  <c r="D24" i="78"/>
  <c r="C24" i="78"/>
  <c r="E23" i="78"/>
  <c r="D21" i="78"/>
  <c r="D22" i="78" s="1"/>
  <c r="C21" i="78"/>
  <c r="D20" i="78"/>
  <c r="C20" i="78"/>
  <c r="E19" i="78"/>
  <c r="D18" i="78"/>
  <c r="C18" i="78"/>
  <c r="E17" i="78"/>
  <c r="D16" i="78"/>
  <c r="C16" i="78"/>
  <c r="I60" i="70"/>
  <c r="H60" i="70"/>
  <c r="G60" i="70"/>
  <c r="F60" i="70"/>
  <c r="E60" i="70"/>
  <c r="J59" i="70"/>
  <c r="J60" i="70" s="1"/>
  <c r="I58" i="70"/>
  <c r="H58" i="70"/>
  <c r="G58" i="70"/>
  <c r="F58" i="70"/>
  <c r="E58" i="70"/>
  <c r="J57" i="70"/>
  <c r="J58" i="70" s="1"/>
  <c r="E55" i="70"/>
  <c r="D55" i="70"/>
  <c r="E52" i="70"/>
  <c r="I51" i="70"/>
  <c r="I52" i="70" s="1"/>
  <c r="H51" i="70"/>
  <c r="G51" i="70"/>
  <c r="F51" i="70"/>
  <c r="E51" i="70"/>
  <c r="D51" i="70"/>
  <c r="E50" i="70"/>
  <c r="I49" i="70"/>
  <c r="I50" i="70" s="1"/>
  <c r="H49" i="70"/>
  <c r="H53" i="70" s="1"/>
  <c r="G49" i="70"/>
  <c r="G50" i="70" s="1"/>
  <c r="F49" i="70"/>
  <c r="F50" i="70" s="1"/>
  <c r="E49" i="70"/>
  <c r="D49" i="70"/>
  <c r="I48" i="70"/>
  <c r="H48" i="70"/>
  <c r="G48" i="70"/>
  <c r="F48" i="70"/>
  <c r="E48" i="70"/>
  <c r="J47" i="70"/>
  <c r="J48" i="70" s="1"/>
  <c r="I46" i="70"/>
  <c r="H46" i="70"/>
  <c r="G46" i="70"/>
  <c r="F46" i="70"/>
  <c r="E46" i="70"/>
  <c r="J45" i="70"/>
  <c r="J46" i="70" s="1"/>
  <c r="I44" i="70"/>
  <c r="H44" i="70"/>
  <c r="G44" i="70"/>
  <c r="F44" i="70"/>
  <c r="E44" i="70"/>
  <c r="J43" i="70"/>
  <c r="J44" i="70" s="1"/>
  <c r="I42" i="70"/>
  <c r="H42" i="70"/>
  <c r="G42" i="70"/>
  <c r="F42" i="70"/>
  <c r="E42" i="70"/>
  <c r="J41" i="70"/>
  <c r="J42" i="70" s="1"/>
  <c r="I40" i="70"/>
  <c r="H40" i="70"/>
  <c r="G40" i="70"/>
  <c r="F40" i="70"/>
  <c r="E40" i="70"/>
  <c r="J39" i="70"/>
  <c r="J40" i="70" s="1"/>
  <c r="J38" i="70"/>
  <c r="I38" i="70"/>
  <c r="H38" i="70"/>
  <c r="G38" i="70"/>
  <c r="F38" i="70"/>
  <c r="E38" i="70"/>
  <c r="J37" i="70"/>
  <c r="E36" i="70"/>
  <c r="I35" i="70"/>
  <c r="H35" i="70"/>
  <c r="H36" i="70" s="1"/>
  <c r="G35" i="70"/>
  <c r="G36" i="70" s="1"/>
  <c r="F35" i="70"/>
  <c r="F36" i="70" s="1"/>
  <c r="E35" i="70"/>
  <c r="D35" i="70"/>
  <c r="I33" i="70"/>
  <c r="H33" i="70"/>
  <c r="H34" i="70" s="1"/>
  <c r="G33" i="70"/>
  <c r="G34" i="70" s="1"/>
  <c r="F33" i="70"/>
  <c r="F34" i="70" s="1"/>
  <c r="E33" i="70"/>
  <c r="E34" i="70" s="1"/>
  <c r="D33" i="70"/>
  <c r="I34" i="70" s="1"/>
  <c r="I32" i="70"/>
  <c r="H32" i="70"/>
  <c r="G32" i="70"/>
  <c r="F32" i="70"/>
  <c r="E32" i="70"/>
  <c r="J31" i="70"/>
  <c r="J32" i="70" s="1"/>
  <c r="I30" i="70"/>
  <c r="H30" i="70"/>
  <c r="G30" i="70"/>
  <c r="F30" i="70"/>
  <c r="E30" i="70"/>
  <c r="J29" i="70"/>
  <c r="J30" i="70" s="1"/>
  <c r="I28" i="70"/>
  <c r="H28" i="70"/>
  <c r="G28" i="70"/>
  <c r="F28" i="70"/>
  <c r="E28" i="70"/>
  <c r="J27" i="70"/>
  <c r="J28" i="70" s="1"/>
  <c r="J26" i="70"/>
  <c r="I26" i="70"/>
  <c r="H26" i="70"/>
  <c r="G26" i="70"/>
  <c r="F26" i="70"/>
  <c r="E26" i="70"/>
  <c r="J25" i="70"/>
  <c r="I24" i="70"/>
  <c r="H24" i="70"/>
  <c r="G24" i="70"/>
  <c r="F24" i="70"/>
  <c r="E24" i="70"/>
  <c r="J23" i="70"/>
  <c r="J24" i="70" s="1"/>
  <c r="I22" i="70"/>
  <c r="H22" i="70"/>
  <c r="G22" i="70"/>
  <c r="F22" i="70"/>
  <c r="E22" i="70"/>
  <c r="J21" i="70"/>
  <c r="J22" i="70" s="1"/>
  <c r="I20" i="70"/>
  <c r="H20" i="70"/>
  <c r="G20" i="70"/>
  <c r="F20" i="70"/>
  <c r="E20" i="70"/>
  <c r="J19" i="70"/>
  <c r="J20" i="70" s="1"/>
  <c r="I18" i="70"/>
  <c r="H18" i="70"/>
  <c r="G18" i="70"/>
  <c r="F18" i="70"/>
  <c r="E18" i="70"/>
  <c r="J17" i="70"/>
  <c r="J18" i="70" s="1"/>
  <c r="I16" i="70"/>
  <c r="H16" i="70"/>
  <c r="G16" i="70"/>
  <c r="F16" i="70"/>
  <c r="E16" i="70"/>
  <c r="J15" i="70"/>
  <c r="J16" i="70" s="1"/>
  <c r="J14" i="70"/>
  <c r="I14" i="70"/>
  <c r="H14" i="70"/>
  <c r="G14" i="70"/>
  <c r="F14" i="70"/>
  <c r="E14" i="70"/>
  <c r="J13" i="70"/>
  <c r="I12" i="70"/>
  <c r="H12" i="70"/>
  <c r="G12" i="70"/>
  <c r="F12" i="70"/>
  <c r="E12" i="70"/>
  <c r="J11" i="70"/>
  <c r="J12" i="70" s="1"/>
  <c r="D12" i="70" s="1"/>
  <c r="I10" i="70"/>
  <c r="H10" i="70"/>
  <c r="G10" i="70"/>
  <c r="F10" i="70"/>
  <c r="E10" i="70"/>
  <c r="J9" i="70"/>
  <c r="J10" i="70" s="1"/>
  <c r="I8" i="70"/>
  <c r="H8" i="70"/>
  <c r="G8" i="70"/>
  <c r="F8" i="70"/>
  <c r="E8" i="70"/>
  <c r="J7" i="70"/>
  <c r="J8" i="70" s="1"/>
  <c r="I6" i="70"/>
  <c r="H6" i="70"/>
  <c r="G6" i="70"/>
  <c r="F6" i="70"/>
  <c r="E6" i="70"/>
  <c r="J5" i="70"/>
  <c r="J6" i="70" s="1"/>
  <c r="K33" i="69"/>
  <c r="J33" i="69"/>
  <c r="I33" i="69"/>
  <c r="H33" i="69"/>
  <c r="G33" i="69"/>
  <c r="F33" i="69"/>
  <c r="E33" i="69"/>
  <c r="D33" i="69" s="1"/>
  <c r="K32" i="69"/>
  <c r="J28" i="69"/>
  <c r="J30" i="69" s="1"/>
  <c r="J31" i="69" s="1"/>
  <c r="I28" i="69"/>
  <c r="I30" i="69" s="1"/>
  <c r="H28" i="69"/>
  <c r="H30" i="69" s="1"/>
  <c r="G28" i="69"/>
  <c r="G30" i="69" s="1"/>
  <c r="F28" i="69"/>
  <c r="E28" i="69"/>
  <c r="D28" i="69"/>
  <c r="D30" i="69" s="1"/>
  <c r="K27" i="69"/>
  <c r="J27" i="69"/>
  <c r="I27" i="69"/>
  <c r="H27" i="69"/>
  <c r="G27" i="69"/>
  <c r="F27" i="69"/>
  <c r="E27" i="69"/>
  <c r="K26" i="69"/>
  <c r="K25" i="69"/>
  <c r="J25" i="69"/>
  <c r="I25" i="69"/>
  <c r="H25" i="69"/>
  <c r="G25" i="69"/>
  <c r="D25" i="69" s="1"/>
  <c r="F25" i="69"/>
  <c r="E25" i="69"/>
  <c r="K24" i="69"/>
  <c r="J23" i="69"/>
  <c r="I23" i="69"/>
  <c r="H23" i="69"/>
  <c r="G23" i="69"/>
  <c r="F23" i="69"/>
  <c r="E23" i="69"/>
  <c r="K22" i="69"/>
  <c r="K23" i="69" s="1"/>
  <c r="D23" i="69" s="1"/>
  <c r="J20" i="69"/>
  <c r="I20" i="69"/>
  <c r="H20" i="69"/>
  <c r="G20" i="69"/>
  <c r="G21" i="69" s="1"/>
  <c r="F20" i="69"/>
  <c r="F21" i="69" s="1"/>
  <c r="E20" i="69"/>
  <c r="E21" i="69" s="1"/>
  <c r="D20" i="69"/>
  <c r="H21" i="69" s="1"/>
  <c r="K19" i="69"/>
  <c r="J19" i="69"/>
  <c r="I19" i="69"/>
  <c r="H19" i="69"/>
  <c r="G19" i="69"/>
  <c r="F19" i="69"/>
  <c r="E19" i="69"/>
  <c r="K18" i="69"/>
  <c r="J17" i="69"/>
  <c r="I17" i="69"/>
  <c r="H17" i="69"/>
  <c r="G17" i="69"/>
  <c r="F17" i="69"/>
  <c r="E17" i="69"/>
  <c r="K16" i="69"/>
  <c r="K17" i="69" s="1"/>
  <c r="J15" i="69"/>
  <c r="I15" i="69"/>
  <c r="H15" i="69"/>
  <c r="G15" i="69"/>
  <c r="F15" i="69"/>
  <c r="E15" i="69"/>
  <c r="K14" i="69"/>
  <c r="K15" i="69" s="1"/>
  <c r="D15" i="69" s="1"/>
  <c r="K13" i="69"/>
  <c r="J13" i="69"/>
  <c r="I13" i="69"/>
  <c r="H13" i="69"/>
  <c r="G13" i="69"/>
  <c r="F13" i="69"/>
  <c r="E13" i="69"/>
  <c r="K12" i="69"/>
  <c r="K11" i="69"/>
  <c r="J11" i="69"/>
  <c r="I11" i="69"/>
  <c r="H11" i="69"/>
  <c r="G11" i="69"/>
  <c r="F11" i="69"/>
  <c r="E11" i="69"/>
  <c r="D11" i="69" s="1"/>
  <c r="K10" i="69"/>
  <c r="J9" i="69"/>
  <c r="I9" i="69"/>
  <c r="H9" i="69"/>
  <c r="G9" i="69"/>
  <c r="F9" i="69"/>
  <c r="E9" i="69"/>
  <c r="K8" i="69"/>
  <c r="K9" i="69" s="1"/>
  <c r="D9" i="69" s="1"/>
  <c r="K7" i="69"/>
  <c r="J7" i="69"/>
  <c r="I7" i="69"/>
  <c r="H7" i="69"/>
  <c r="G7" i="69"/>
  <c r="F7" i="69"/>
  <c r="E7" i="69"/>
  <c r="K6" i="69"/>
  <c r="D53" i="70" l="1"/>
  <c r="H54" i="70" s="1"/>
  <c r="D60" i="70"/>
  <c r="D7" i="69"/>
  <c r="F30" i="69"/>
  <c r="F31" i="69" s="1"/>
  <c r="D16" i="70"/>
  <c r="D40" i="70"/>
  <c r="E53" i="70"/>
  <c r="E54" i="70" s="1"/>
  <c r="G31" i="69"/>
  <c r="D8" i="70"/>
  <c r="D24" i="70"/>
  <c r="D48" i="70"/>
  <c r="F53" i="70"/>
  <c r="F54" i="70" s="1"/>
  <c r="D28" i="70"/>
  <c r="G53" i="70"/>
  <c r="G54" i="70" s="1"/>
  <c r="I31" i="69"/>
  <c r="D19" i="69"/>
  <c r="D6" i="70"/>
  <c r="J21" i="69"/>
  <c r="F29" i="69"/>
  <c r="D10" i="70"/>
  <c r="J33" i="70"/>
  <c r="J34" i="70" s="1"/>
  <c r="D34" i="70" s="1"/>
  <c r="D32" i="70"/>
  <c r="D58" i="70"/>
  <c r="D26" i="70"/>
  <c r="H31" i="69"/>
  <c r="D20" i="70"/>
  <c r="D44" i="70"/>
  <c r="I21" i="69"/>
  <c r="E56" i="70"/>
  <c r="K28" i="69"/>
  <c r="K29" i="69" s="1"/>
  <c r="G29" i="69"/>
  <c r="D18" i="70"/>
  <c r="D42" i="70"/>
  <c r="F52" i="70"/>
  <c r="E29" i="69"/>
  <c r="D22" i="70"/>
  <c r="I36" i="70"/>
  <c r="D46" i="70"/>
  <c r="G52" i="70"/>
  <c r="D13" i="69"/>
  <c r="D17" i="69"/>
  <c r="D27" i="69"/>
  <c r="D14" i="70"/>
  <c r="D30" i="70"/>
  <c r="D38" i="70"/>
  <c r="H55" i="70"/>
  <c r="H56" i="70" s="1"/>
  <c r="C31" i="78"/>
  <c r="D31" i="78"/>
  <c r="E21" i="78"/>
  <c r="J35" i="70"/>
  <c r="J36" i="70" s="1"/>
  <c r="D36" i="70" s="1"/>
  <c r="I53" i="70"/>
  <c r="I54" i="70" s="1"/>
  <c r="H50" i="70"/>
  <c r="H52" i="70"/>
  <c r="J49" i="70"/>
  <c r="J51" i="70"/>
  <c r="G55" i="70"/>
  <c r="G56" i="70" s="1"/>
  <c r="I55" i="70"/>
  <c r="I56" i="70" s="1"/>
  <c r="F55" i="70"/>
  <c r="F56" i="70" s="1"/>
  <c r="H29" i="69"/>
  <c r="I29" i="69"/>
  <c r="J29" i="69"/>
  <c r="K20" i="69"/>
  <c r="K21" i="69" s="1"/>
  <c r="D21" i="69" s="1"/>
  <c r="E30" i="69"/>
  <c r="E31" i="69" s="1"/>
  <c r="C30" i="78" l="1"/>
  <c r="D29" i="69"/>
  <c r="C22" i="78"/>
  <c r="C32" i="78"/>
  <c r="D32" i="78"/>
  <c r="E31" i="78"/>
  <c r="J52" i="70"/>
  <c r="D52" i="70" s="1"/>
  <c r="J55" i="70"/>
  <c r="J56" i="70" s="1"/>
  <c r="D56" i="70" s="1"/>
  <c r="J50" i="70"/>
  <c r="J53" i="70"/>
  <c r="J54" i="70" s="1"/>
  <c r="D54" i="70" s="1"/>
  <c r="D50" i="70"/>
  <c r="K30" i="69"/>
  <c r="K31" i="69" s="1"/>
  <c r="D31" i="69" s="1"/>
  <c r="F39" i="78" l="1"/>
</calcChain>
</file>

<file path=xl/sharedStrings.xml><?xml version="1.0" encoding="utf-8"?>
<sst xmlns="http://schemas.openxmlformats.org/spreadsheetml/2006/main" count="776" uniqueCount="147">
  <si>
    <t>小田原市</t>
    <rPh sb="0" eb="4">
      <t>オダワラシ</t>
    </rPh>
    <phoneticPr fontId="8"/>
  </si>
  <si>
    <t>湯河原町</t>
    <rPh sb="0" eb="4">
      <t>ユガワラマチ</t>
    </rPh>
    <phoneticPr fontId="8"/>
  </si>
  <si>
    <t>中 井 町</t>
    <rPh sb="0" eb="1">
      <t>ナカ</t>
    </rPh>
    <rPh sb="2" eb="3">
      <t>イ</t>
    </rPh>
    <rPh sb="4" eb="5">
      <t>マチ</t>
    </rPh>
    <phoneticPr fontId="6"/>
  </si>
  <si>
    <t>大 井 町</t>
    <rPh sb="0" eb="1">
      <t>ダイ</t>
    </rPh>
    <rPh sb="2" eb="3">
      <t>イ</t>
    </rPh>
    <rPh sb="4" eb="5">
      <t>マチ</t>
    </rPh>
    <phoneticPr fontId="6"/>
  </si>
  <si>
    <t>松 田 町</t>
    <rPh sb="0" eb="1">
      <t>マツ</t>
    </rPh>
    <rPh sb="2" eb="3">
      <t>タ</t>
    </rPh>
    <rPh sb="4" eb="5">
      <t>マチ</t>
    </rPh>
    <phoneticPr fontId="6"/>
  </si>
  <si>
    <t>山 北 町</t>
    <rPh sb="0" eb="1">
      <t>ヤマ</t>
    </rPh>
    <rPh sb="2" eb="3">
      <t>キタ</t>
    </rPh>
    <rPh sb="4" eb="5">
      <t>マチ</t>
    </rPh>
    <phoneticPr fontId="6"/>
  </si>
  <si>
    <t>開 成 町</t>
    <rPh sb="0" eb="1">
      <t>カイ</t>
    </rPh>
    <rPh sb="2" eb="3">
      <t>シゲル</t>
    </rPh>
    <rPh sb="4" eb="5">
      <t>マチ</t>
    </rPh>
    <phoneticPr fontId="6"/>
  </si>
  <si>
    <t>箱 根 町</t>
    <rPh sb="0" eb="1">
      <t>ハコ</t>
    </rPh>
    <rPh sb="2" eb="3">
      <t>ネ</t>
    </rPh>
    <rPh sb="4" eb="5">
      <t>マチ</t>
    </rPh>
    <phoneticPr fontId="8"/>
  </si>
  <si>
    <t>区　　分</t>
    <rPh sb="0" eb="1">
      <t>ク</t>
    </rPh>
    <rPh sb="3" eb="4">
      <t>ブン</t>
    </rPh>
    <phoneticPr fontId="6"/>
  </si>
  <si>
    <t>下郡計</t>
    <rPh sb="0" eb="1">
      <t>シモ</t>
    </rPh>
    <rPh sb="1" eb="2">
      <t>グン</t>
    </rPh>
    <rPh sb="2" eb="3">
      <t>ケイ</t>
    </rPh>
    <phoneticPr fontId="6"/>
  </si>
  <si>
    <t>上郡計</t>
    <rPh sb="0" eb="1">
      <t>ウエ</t>
    </rPh>
    <rPh sb="1" eb="2">
      <t>グン</t>
    </rPh>
    <rPh sb="2" eb="3">
      <t>ケイ</t>
    </rPh>
    <phoneticPr fontId="6"/>
  </si>
  <si>
    <t>県　 計</t>
    <rPh sb="0" eb="1">
      <t>ケン</t>
    </rPh>
    <rPh sb="3" eb="4">
      <t>ケイ</t>
    </rPh>
    <phoneticPr fontId="8"/>
  </si>
  <si>
    <t>管 内 計</t>
    <rPh sb="0" eb="1">
      <t>カン</t>
    </rPh>
    <rPh sb="2" eb="3">
      <t>ナイ</t>
    </rPh>
    <rPh sb="4" eb="5">
      <t>ケイ</t>
    </rPh>
    <phoneticPr fontId="8"/>
  </si>
  <si>
    <t>真 鶴 町</t>
    <rPh sb="0" eb="1">
      <t>マコト</t>
    </rPh>
    <rPh sb="2" eb="3">
      <t>ツル</t>
    </rPh>
    <rPh sb="4" eb="5">
      <t>マチ</t>
    </rPh>
    <phoneticPr fontId="8"/>
  </si>
  <si>
    <t>平成28年</t>
    <rPh sb="0" eb="2">
      <t>ヘイセイ</t>
    </rPh>
    <rPh sb="4" eb="5">
      <t>ネン</t>
    </rPh>
    <phoneticPr fontId="8"/>
  </si>
  <si>
    <t>下郡計</t>
    <rPh sb="0" eb="1">
      <t>シタ</t>
    </rPh>
    <rPh sb="1" eb="2">
      <t>グン</t>
    </rPh>
    <rPh sb="2" eb="3">
      <t>ケイ</t>
    </rPh>
    <phoneticPr fontId="6"/>
  </si>
  <si>
    <t>県　 計</t>
    <rPh sb="0" eb="1">
      <t>ケン</t>
    </rPh>
    <rPh sb="3" eb="4">
      <t>ケイ</t>
    </rPh>
    <phoneticPr fontId="6"/>
  </si>
  <si>
    <t>県 　計</t>
    <rPh sb="0" eb="1">
      <t>ケン</t>
    </rPh>
    <rPh sb="3" eb="4">
      <t>ケイ</t>
    </rPh>
    <phoneticPr fontId="6"/>
  </si>
  <si>
    <t>管 内 計</t>
    <rPh sb="0" eb="1">
      <t>カン</t>
    </rPh>
    <rPh sb="2" eb="3">
      <t>ナイ</t>
    </rPh>
    <rPh sb="4" eb="5">
      <t>ケイ</t>
    </rPh>
    <phoneticPr fontId="6"/>
  </si>
  <si>
    <t>　　　　　　　　　</t>
    <phoneticPr fontId="6"/>
  </si>
  <si>
    <t>　　　　　　　　</t>
    <phoneticPr fontId="6"/>
  </si>
  <si>
    <t>(前回比)</t>
    <rPh sb="1" eb="4">
      <t>ゼンカイヒ</t>
    </rPh>
    <phoneticPr fontId="8"/>
  </si>
  <si>
    <t>事業所数</t>
    <rPh sb="0" eb="3">
      <t>ジギョウショ</t>
    </rPh>
    <rPh sb="3" eb="4">
      <t>スウ</t>
    </rPh>
    <phoneticPr fontId="8"/>
  </si>
  <si>
    <t>湯河原町</t>
    <rPh sb="0" eb="3">
      <t>ユガワラ</t>
    </rPh>
    <rPh sb="3" eb="4">
      <t>マチ</t>
    </rPh>
    <phoneticPr fontId="8"/>
  </si>
  <si>
    <t>南足柄市</t>
    <rPh sb="0" eb="4">
      <t>ミナミ</t>
    </rPh>
    <phoneticPr fontId="6"/>
  </si>
  <si>
    <t>小田原市</t>
    <rPh sb="0" eb="3">
      <t>オダワラ</t>
    </rPh>
    <rPh sb="3" eb="4">
      <t>シ</t>
    </rPh>
    <phoneticPr fontId="8"/>
  </si>
  <si>
    <t>平成24年</t>
    <rPh sb="0" eb="2">
      <t>ヘイセイ</t>
    </rPh>
    <rPh sb="4" eb="5">
      <t>ネン</t>
    </rPh>
    <phoneticPr fontId="8"/>
  </si>
  <si>
    <t>平成21年</t>
    <rPh sb="0" eb="2">
      <t>ヘイセイ</t>
    </rPh>
    <rPh sb="4" eb="5">
      <t>ネン</t>
    </rPh>
    <phoneticPr fontId="8"/>
  </si>
  <si>
    <t>（１）事業所の推移</t>
    <rPh sb="3" eb="6">
      <t>ジギョウショ</t>
    </rPh>
    <rPh sb="7" eb="9">
      <t>スイイ</t>
    </rPh>
    <phoneticPr fontId="8"/>
  </si>
  <si>
    <t>４ 商工業・労働</t>
    <rPh sb="2" eb="5">
      <t>ショウコウギョウ</t>
    </rPh>
    <rPh sb="6" eb="8">
      <t>ロウドウ</t>
    </rPh>
    <phoneticPr fontId="6"/>
  </si>
  <si>
    <t>「平成28年経済センサス‐活動調査」(総務省・経済産業省)</t>
    <phoneticPr fontId="6"/>
  </si>
  <si>
    <t>（構成比）</t>
    <rPh sb="1" eb="4">
      <t>コウセイヒ</t>
    </rPh>
    <phoneticPr fontId="6"/>
  </si>
  <si>
    <t>総　　数</t>
    <rPh sb="0" eb="1">
      <t>ソウ</t>
    </rPh>
    <rPh sb="3" eb="4">
      <t>スウ</t>
    </rPh>
    <phoneticPr fontId="8"/>
  </si>
  <si>
    <t>（２）規模別会社企業数</t>
    <rPh sb="3" eb="6">
      <t>キボベツ</t>
    </rPh>
    <rPh sb="6" eb="8">
      <t>カイシャ</t>
    </rPh>
    <rPh sb="8" eb="10">
      <t>キギョウ</t>
    </rPh>
    <rPh sb="10" eb="11">
      <t>スウ</t>
    </rPh>
    <phoneticPr fontId="6"/>
  </si>
  <si>
    <t>従業者数</t>
    <rPh sb="0" eb="3">
      <t>ジュウギョウシャ</t>
    </rPh>
    <rPh sb="3" eb="4">
      <t>スウ</t>
    </rPh>
    <phoneticPr fontId="8"/>
  </si>
  <si>
    <t>そ の 他</t>
    <rPh sb="4" eb="5">
      <t>タ</t>
    </rPh>
    <phoneticPr fontId="8"/>
  </si>
  <si>
    <t>宿泊業･飲食業</t>
    <rPh sb="0" eb="2">
      <t>シュクハク</t>
    </rPh>
    <rPh sb="2" eb="3">
      <t>ギョウ</t>
    </rPh>
    <phoneticPr fontId="8"/>
  </si>
  <si>
    <t>卸・小売業</t>
    <rPh sb="0" eb="1">
      <t>オロシ</t>
    </rPh>
    <rPh sb="2" eb="4">
      <t>コウ</t>
    </rPh>
    <rPh sb="4" eb="5">
      <t>ギョウ</t>
    </rPh>
    <phoneticPr fontId="8"/>
  </si>
  <si>
    <t>製 造 業</t>
    <rPh sb="0" eb="1">
      <t>セイ</t>
    </rPh>
    <rPh sb="2" eb="3">
      <t>ヅクリ</t>
    </rPh>
    <rPh sb="4" eb="5">
      <t>ギョウ</t>
    </rPh>
    <phoneticPr fontId="8"/>
  </si>
  <si>
    <t>建 設 業</t>
    <rPh sb="0" eb="1">
      <t>タツル</t>
    </rPh>
    <rPh sb="2" eb="3">
      <t>セツ</t>
    </rPh>
    <rPh sb="4" eb="5">
      <t>ギョウ</t>
    </rPh>
    <phoneticPr fontId="8"/>
  </si>
  <si>
    <t>農林漁業</t>
    <rPh sb="0" eb="2">
      <t>ノウリン</t>
    </rPh>
    <rPh sb="2" eb="4">
      <t>ギョギョウ</t>
    </rPh>
    <phoneticPr fontId="8"/>
  </si>
  <si>
    <t>総   数</t>
    <rPh sb="0" eb="1">
      <t>ソウ</t>
    </rPh>
    <rPh sb="4" eb="5">
      <t>スウ</t>
    </rPh>
    <phoneticPr fontId="8"/>
  </si>
  <si>
    <t>　</t>
    <phoneticPr fontId="6"/>
  </si>
  <si>
    <t>（３）業種別事業所数及び従業者数</t>
    <rPh sb="10" eb="11">
      <t>オヨ</t>
    </rPh>
    <phoneticPr fontId="6"/>
  </si>
  <si>
    <t>（前年比）</t>
    <rPh sb="1" eb="4">
      <t>ゼンネンヒ</t>
    </rPh>
    <phoneticPr fontId="6"/>
  </si>
  <si>
    <t>(百万円)</t>
  </si>
  <si>
    <t>（％）</t>
  </si>
  <si>
    <t>４位</t>
  </si>
  <si>
    <t>３位</t>
  </si>
  <si>
    <t>２位</t>
  </si>
  <si>
    <t>１位</t>
  </si>
  <si>
    <t>対県計
構成比</t>
    <rPh sb="0" eb="1">
      <t>タイ</t>
    </rPh>
    <rPh sb="1" eb="2">
      <t>ケン</t>
    </rPh>
    <rPh sb="2" eb="3">
      <t>ケイ</t>
    </rPh>
    <phoneticPr fontId="6"/>
  </si>
  <si>
    <t>製 造 品 出 荷 額 等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6"/>
  </si>
  <si>
    <t>（５）工業製造品出荷額等（従業者４人以上の事業所）</t>
    <rPh sb="13" eb="16">
      <t>ジュウギョウシャ</t>
    </rPh>
    <rPh sb="17" eb="18">
      <t>ニン</t>
    </rPh>
    <rPh sb="18" eb="20">
      <t>イジョウ</t>
    </rPh>
    <rPh sb="21" eb="24">
      <t>ジギョウショ</t>
    </rPh>
    <phoneticPr fontId="6"/>
  </si>
  <si>
    <t>売　場　面　積</t>
    <rPh sb="0" eb="1">
      <t>ウ</t>
    </rPh>
    <rPh sb="2" eb="3">
      <t>バ</t>
    </rPh>
    <rPh sb="4" eb="5">
      <t>メン</t>
    </rPh>
    <rPh sb="6" eb="7">
      <t>セキ</t>
    </rPh>
    <phoneticPr fontId="8"/>
  </si>
  <si>
    <t>年間商品販売額</t>
    <rPh sb="0" eb="2">
      <t>ネンカン</t>
    </rPh>
    <rPh sb="2" eb="4">
      <t>ショウヒン</t>
    </rPh>
    <rPh sb="4" eb="7">
      <t>ハンバイガク</t>
    </rPh>
    <phoneticPr fontId="8"/>
  </si>
  <si>
    <t>従　業　者　数</t>
    <rPh sb="0" eb="1">
      <t>ジュウ</t>
    </rPh>
    <rPh sb="2" eb="3">
      <t>ゴウ</t>
    </rPh>
    <rPh sb="4" eb="5">
      <t>モノ</t>
    </rPh>
    <rPh sb="6" eb="7">
      <t>スウ</t>
    </rPh>
    <phoneticPr fontId="8"/>
  </si>
  <si>
    <t>事　業　所　数</t>
    <rPh sb="0" eb="1">
      <t>コト</t>
    </rPh>
    <rPh sb="2" eb="3">
      <t>ゴウ</t>
    </rPh>
    <rPh sb="4" eb="5">
      <t>ショ</t>
    </rPh>
    <rPh sb="6" eb="7">
      <t>スウ</t>
    </rPh>
    <phoneticPr fontId="8"/>
  </si>
  <si>
    <t>県   計</t>
    <rPh sb="0" eb="1">
      <t>ケン</t>
    </rPh>
    <rPh sb="4" eb="5">
      <t>ケイ</t>
    </rPh>
    <phoneticPr fontId="8"/>
  </si>
  <si>
    <t>未公表</t>
  </si>
  <si>
    <t>数</t>
    <rPh sb="0" eb="1">
      <t>カズ</t>
    </rPh>
    <phoneticPr fontId="8"/>
  </si>
  <si>
    <t>・小売業</t>
    <phoneticPr fontId="6"/>
  </si>
  <si>
    <t>(単位　年間商品販売額：百万円)</t>
    <phoneticPr fontId="6"/>
  </si>
  <si>
    <t>（６）商業の状況</t>
    <rPh sb="3" eb="4">
      <t>ショウテン</t>
    </rPh>
    <rPh sb="4" eb="5">
      <t>ギョウ</t>
    </rPh>
    <rPh sb="6" eb="8">
      <t>ジョウキョウ</t>
    </rPh>
    <phoneticPr fontId="6"/>
  </si>
  <si>
    <t xml:space="preserve"> ※ 単位未満の四捨五入により、合計の数値と内訳の計が一致しない場合がある。</t>
    <rPh sb="3" eb="5">
      <t>タンイ</t>
    </rPh>
    <rPh sb="5" eb="7">
      <t>ミマン</t>
    </rPh>
    <rPh sb="8" eb="12">
      <t>シシャゴニュウ</t>
    </rPh>
    <rPh sb="16" eb="18">
      <t>ゴウケイ</t>
    </rPh>
    <rPh sb="19" eb="21">
      <t>スウチ</t>
    </rPh>
    <rPh sb="22" eb="24">
      <t>ウチワケ</t>
    </rPh>
    <rPh sb="25" eb="26">
      <t>ケイ</t>
    </rPh>
    <rPh sb="27" eb="29">
      <t>イッチ</t>
    </rPh>
    <rPh sb="32" eb="34">
      <t>バアイ</t>
    </rPh>
    <phoneticPr fontId="6"/>
  </si>
  <si>
    <t>日帰り客数</t>
    <rPh sb="0" eb="2">
      <t>ヒガエ</t>
    </rPh>
    <rPh sb="3" eb="5">
      <t>キャクスウ</t>
    </rPh>
    <phoneticPr fontId="6"/>
  </si>
  <si>
    <t>宿泊客数</t>
    <rPh sb="0" eb="2">
      <t>シュクハク</t>
    </rPh>
    <rPh sb="2" eb="3">
      <t>キャク</t>
    </rPh>
    <rPh sb="3" eb="4">
      <t>スウ</t>
    </rPh>
    <phoneticPr fontId="6"/>
  </si>
  <si>
    <t>平成28年</t>
    <rPh sb="0" eb="2">
      <t>ヘイセイ</t>
    </rPh>
    <rPh sb="4" eb="5">
      <t>ネン</t>
    </rPh>
    <phoneticPr fontId="6"/>
  </si>
  <si>
    <t>（７）入込観光客数の推移</t>
    <rPh sb="3" eb="4">
      <t>イレコ</t>
    </rPh>
    <rPh sb="4" eb="5">
      <t>コ</t>
    </rPh>
    <rPh sb="5" eb="8">
      <t>カンコウキャク</t>
    </rPh>
    <rPh sb="8" eb="9">
      <t>スウ</t>
    </rPh>
    <rPh sb="10" eb="12">
      <t>スイイ</t>
    </rPh>
    <phoneticPr fontId="6"/>
  </si>
  <si>
    <t>※ 単位未満の四捨五入により、合計の数値と内訳の計が一致しない場合がある。</t>
    <rPh sb="2" eb="4">
      <t>タンイ</t>
    </rPh>
    <rPh sb="4" eb="6">
      <t>ミマン</t>
    </rPh>
    <rPh sb="7" eb="11">
      <t>シシャゴニュウ</t>
    </rPh>
    <rPh sb="15" eb="17">
      <t>ゴウケイ</t>
    </rPh>
    <rPh sb="18" eb="20">
      <t>スウチ</t>
    </rPh>
    <rPh sb="21" eb="23">
      <t>ウチワケ</t>
    </rPh>
    <rPh sb="24" eb="25">
      <t>ケイ</t>
    </rPh>
    <rPh sb="26" eb="28">
      <t>イッチ</t>
    </rPh>
    <rPh sb="31" eb="33">
      <t>バアイ</t>
    </rPh>
    <phoneticPr fontId="6"/>
  </si>
  <si>
    <t>※ 表中「―」で示したものは、調査未実施のため推計できなかったもの。</t>
    <rPh sb="2" eb="4">
      <t>ヒョウチュウ</t>
    </rPh>
    <rPh sb="8" eb="9">
      <t>シメ</t>
    </rPh>
    <rPh sb="15" eb="17">
      <t>チョウサ</t>
    </rPh>
    <rPh sb="17" eb="20">
      <t>ミジッシ</t>
    </rPh>
    <rPh sb="23" eb="25">
      <t>スイケイ</t>
    </rPh>
    <phoneticPr fontId="6"/>
  </si>
  <si>
    <t>（８）観光客消費額の推移</t>
    <phoneticPr fontId="6"/>
  </si>
  <si>
    <t>(構成比)</t>
  </si>
  <si>
    <t>管 内 計</t>
    <rPh sb="0" eb="1">
      <t>カンカツ</t>
    </rPh>
    <rPh sb="2" eb="3">
      <t>ウチ</t>
    </rPh>
    <phoneticPr fontId="6"/>
  </si>
  <si>
    <t>従業者数</t>
    <rPh sb="0" eb="3">
      <t>ジュウギョウシャ</t>
    </rPh>
    <rPh sb="3" eb="4">
      <t>スウ</t>
    </rPh>
    <phoneticPr fontId="6"/>
  </si>
  <si>
    <t>事業所数</t>
    <rPh sb="0" eb="3">
      <t>ジギョウショ</t>
    </rPh>
    <rPh sb="3" eb="4">
      <t>スウ</t>
    </rPh>
    <phoneticPr fontId="6"/>
  </si>
  <si>
    <t>平成24年</t>
    <rPh sb="0" eb="2">
      <t>ヘイセイ</t>
    </rPh>
    <rPh sb="4" eb="5">
      <t>ネン</t>
    </rPh>
    <phoneticPr fontId="6"/>
  </si>
  <si>
    <t>（９）旅館・その他の宿泊所数</t>
    <rPh sb="3" eb="5">
      <t>リョカン</t>
    </rPh>
    <rPh sb="6" eb="9">
      <t>ソノタ</t>
    </rPh>
    <rPh sb="10" eb="12">
      <t>シュクハク</t>
    </rPh>
    <rPh sb="12" eb="13">
      <t>ジョ</t>
    </rPh>
    <rPh sb="13" eb="14">
      <t>スウ</t>
    </rPh>
    <phoneticPr fontId="6"/>
  </si>
  <si>
    <t xml:space="preserve"> 　　　区 分
 市町名</t>
    <rPh sb="10" eb="12">
      <t>シチョウ</t>
    </rPh>
    <rPh sb="12" eb="13">
      <t>メイ</t>
    </rPh>
    <phoneticPr fontId="6"/>
  </si>
  <si>
    <t>・卸売業</t>
    <phoneticPr fontId="6"/>
  </si>
  <si>
    <t>企業数</t>
    <phoneticPr fontId="8"/>
  </si>
  <si>
    <t>　　 区  分
 市町名</t>
    <rPh sb="11" eb="13">
      <t>シチョウ</t>
    </rPh>
    <rPh sb="13" eb="14">
      <t>メイ</t>
    </rPh>
    <phoneticPr fontId="6"/>
  </si>
  <si>
    <t>主 要 業 種 と 構 成 比 (％)</t>
    <phoneticPr fontId="6"/>
  </si>
  <si>
    <t>小田原市</t>
    <phoneticPr fontId="6"/>
  </si>
  <si>
    <t>化学</t>
    <rPh sb="0" eb="2">
      <t>カガク</t>
    </rPh>
    <phoneticPr fontId="6"/>
  </si>
  <si>
    <t>プラスチック</t>
    <phoneticPr fontId="6"/>
  </si>
  <si>
    <t>業務用機器</t>
    <rPh sb="0" eb="3">
      <t>ギョウムヨウ</t>
    </rPh>
    <rPh sb="3" eb="5">
      <t>キキ</t>
    </rPh>
    <phoneticPr fontId="6"/>
  </si>
  <si>
    <t>印刷</t>
    <rPh sb="0" eb="2">
      <t>インサツ</t>
    </rPh>
    <phoneticPr fontId="6"/>
  </si>
  <si>
    <t>箱 根 町</t>
    <phoneticPr fontId="6"/>
  </si>
  <si>
    <t>真 鶴 町</t>
    <phoneticPr fontId="6"/>
  </si>
  <si>
    <t>管 内 計</t>
    <phoneticPr fontId="6"/>
  </si>
  <si>
    <t>県　 計</t>
    <phoneticPr fontId="6"/>
  </si>
  <si>
    <t>区    分</t>
    <phoneticPr fontId="6"/>
  </si>
  <si>
    <t>宿 泊 費</t>
    <phoneticPr fontId="6"/>
  </si>
  <si>
    <t>飲 食 費</t>
    <phoneticPr fontId="6"/>
  </si>
  <si>
    <t>そ の 他</t>
    <phoneticPr fontId="6"/>
  </si>
  <si>
    <t>湯河原町</t>
    <phoneticPr fontId="6"/>
  </si>
  <si>
    <t>(構成比)</t>
    <phoneticPr fontId="6"/>
  </si>
  <si>
    <t>令和元年</t>
    <rPh sb="0" eb="2">
      <t>レイワ</t>
    </rPh>
    <rPh sb="2" eb="4">
      <t>ガンネン</t>
    </rPh>
    <phoneticPr fontId="6"/>
  </si>
  <si>
    <t xml:space="preserve">― </t>
  </si>
  <si>
    <t>平成21年は「経済センサス‐基礎調査」(総務省･経済産業省)</t>
    <phoneticPr fontId="6"/>
  </si>
  <si>
    <t>平成24年からは「経済センサス - 活動調査」(総務省･経済産業省)</t>
    <phoneticPr fontId="6"/>
  </si>
  <si>
    <t>-</t>
    <phoneticPr fontId="6"/>
  </si>
  <si>
    <t>令和２年</t>
    <rPh sb="0" eb="2">
      <t>レイワ</t>
    </rPh>
    <rPh sb="3" eb="4">
      <t>ネン</t>
    </rPh>
    <phoneticPr fontId="6"/>
  </si>
  <si>
    <t>「神奈川県入込観光客調査報告書」(県観光振興対策協議会)</t>
    <phoneticPr fontId="6"/>
  </si>
  <si>
    <t>令和２年</t>
    <rPh sb="0" eb="2">
      <t>レイワ</t>
    </rPh>
    <rPh sb="3" eb="4">
      <t>ネン</t>
    </rPh>
    <phoneticPr fontId="5"/>
  </si>
  <si>
    <t xml:space="preserve">― </t>
    <phoneticPr fontId="6"/>
  </si>
  <si>
    <t>食料品</t>
    <rPh sb="0" eb="3">
      <t>ショクリョウヒン</t>
    </rPh>
    <phoneticPr fontId="6"/>
  </si>
  <si>
    <t>令和３年</t>
    <rPh sb="0" eb="2">
      <t>レイワ</t>
    </rPh>
    <rPh sb="3" eb="4">
      <t>ネン</t>
    </rPh>
    <phoneticPr fontId="8"/>
  </si>
  <si>
    <t>令和３年</t>
    <rPh sb="0" eb="2">
      <t>レイワ</t>
    </rPh>
    <rPh sb="3" eb="4">
      <t>ネン</t>
    </rPh>
    <phoneticPr fontId="6"/>
  </si>
  <si>
    <t>―　</t>
  </si>
  <si>
    <t>(単位：千人) 各年1月1日から同年12月31日まで</t>
    <rPh sb="8" eb="9">
      <t>カク</t>
    </rPh>
    <rPh sb="9" eb="10">
      <t>ネン</t>
    </rPh>
    <rPh sb="11" eb="12">
      <t>ツキ</t>
    </rPh>
    <rPh sb="13" eb="14">
      <t>ニチ</t>
    </rPh>
    <rPh sb="16" eb="18">
      <t>ドウネン</t>
    </rPh>
    <rPh sb="20" eb="21">
      <t>ツキ</t>
    </rPh>
    <rPh sb="23" eb="24">
      <t>ニチ</t>
    </rPh>
    <phoneticPr fontId="6"/>
  </si>
  <si>
    <t>令和４年</t>
    <rPh sb="0" eb="2">
      <t>レイワ</t>
    </rPh>
    <rPh sb="3" eb="4">
      <t>ネン</t>
    </rPh>
    <phoneticPr fontId="6"/>
  </si>
  <si>
    <t>(単位：千円) 各年1月1日から同年12月31日まで</t>
    <rPh sb="5" eb="6">
      <t>エン</t>
    </rPh>
    <rPh sb="8" eb="9">
      <t>カク</t>
    </rPh>
    <rPh sb="9" eb="10">
      <t>ネン</t>
    </rPh>
    <rPh sb="11" eb="12">
      <t>ツキ</t>
    </rPh>
    <rPh sb="13" eb="14">
      <t>ニチ</t>
    </rPh>
    <rPh sb="16" eb="18">
      <t>ドウネン</t>
    </rPh>
    <rPh sb="20" eb="21">
      <t>ツキ</t>
    </rPh>
    <rPh sb="23" eb="24">
      <t>ニチ</t>
    </rPh>
    <phoneticPr fontId="6"/>
  </si>
  <si>
    <r>
      <t>4</t>
    </r>
    <r>
      <rPr>
        <sz val="8"/>
        <rFont val="ＭＳ 明朝"/>
        <family val="1"/>
        <charset val="128"/>
      </rPr>
      <t>人以下</t>
    </r>
    <rPh sb="1" eb="2">
      <t>ニン</t>
    </rPh>
    <rPh sb="2" eb="4">
      <t>イカ</t>
    </rPh>
    <phoneticPr fontId="6"/>
  </si>
  <si>
    <r>
      <t>5～9</t>
    </r>
    <r>
      <rPr>
        <sz val="8"/>
        <rFont val="ＭＳ 明朝"/>
        <family val="1"/>
        <charset val="128"/>
      </rPr>
      <t>人</t>
    </r>
    <rPh sb="3" eb="4">
      <t>ニン</t>
    </rPh>
    <phoneticPr fontId="6"/>
  </si>
  <si>
    <r>
      <t>10～19</t>
    </r>
    <r>
      <rPr>
        <sz val="8"/>
        <rFont val="ＭＳ 明朝"/>
        <family val="1"/>
        <charset val="128"/>
      </rPr>
      <t>人</t>
    </r>
    <rPh sb="5" eb="6">
      <t>ニン</t>
    </rPh>
    <phoneticPr fontId="6"/>
  </si>
  <si>
    <r>
      <t>20～29</t>
    </r>
    <r>
      <rPr>
        <sz val="8"/>
        <rFont val="ＭＳ 明朝"/>
        <family val="1"/>
        <charset val="128"/>
      </rPr>
      <t>人</t>
    </r>
    <rPh sb="5" eb="6">
      <t>ニン</t>
    </rPh>
    <phoneticPr fontId="6"/>
  </si>
  <si>
    <r>
      <t>30～49</t>
    </r>
    <r>
      <rPr>
        <sz val="8"/>
        <rFont val="ＭＳ 明朝"/>
        <family val="1"/>
        <charset val="128"/>
      </rPr>
      <t>人</t>
    </r>
    <rPh sb="5" eb="6">
      <t>ニン</t>
    </rPh>
    <phoneticPr fontId="6"/>
  </si>
  <si>
    <r>
      <t>50～99</t>
    </r>
    <r>
      <rPr>
        <sz val="8"/>
        <rFont val="ＭＳ 明朝"/>
        <family val="1"/>
        <charset val="128"/>
      </rPr>
      <t>人</t>
    </r>
    <rPh sb="5" eb="6">
      <t>ニン</t>
    </rPh>
    <phoneticPr fontId="6"/>
  </si>
  <si>
    <r>
      <t>100</t>
    </r>
    <r>
      <rPr>
        <sz val="8"/>
        <rFont val="ＭＳ 明朝"/>
        <family val="1"/>
        <charset val="128"/>
      </rPr>
      <t>人以上</t>
    </r>
    <rPh sb="3" eb="4">
      <t>ニン</t>
    </rPh>
    <rPh sb="4" eb="6">
      <t>イジョウ</t>
    </rPh>
    <phoneticPr fontId="6"/>
  </si>
  <si>
    <t xml:space="preserve"> ※ 会社企業とは、経営組織が株式会社（有限会社を含む）、合名会社、合資会社、合同会社
   及び相互会社で、本所と支所を含めた全体をいう。</t>
    <rPh sb="3" eb="5">
      <t>カイシャ</t>
    </rPh>
    <rPh sb="5" eb="7">
      <t>キギョウ</t>
    </rPh>
    <phoneticPr fontId="6"/>
  </si>
  <si>
    <t>「令和３年経済センサス‐活動調査」(総務省・経済産業省)</t>
    <rPh sb="1" eb="3">
      <t>レイワ</t>
    </rPh>
    <phoneticPr fontId="6"/>
  </si>
  <si>
    <t>　　　 　　　「経済センサス‐活動調査」(総務省･経済産業省)</t>
    <phoneticPr fontId="6"/>
  </si>
  <si>
    <t>令和３年６月１日現在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</si>
  <si>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令和２年現在</t>
    <rPh sb="0" eb="2">
      <t>レイワ</t>
    </rPh>
    <rPh sb="3" eb="4">
      <t>ネン</t>
    </rPh>
    <phoneticPr fontId="6"/>
  </si>
  <si>
    <t>　　      「経済センサス‐活動調査」(総務省･経済産業省)</t>
    <phoneticPr fontId="6"/>
  </si>
  <si>
    <t>　「経済センサス‐活動調査」(総務省・経済産業省)</t>
    <phoneticPr fontId="6"/>
  </si>
  <si>
    <t>令和５年</t>
    <rPh sb="0" eb="2">
      <t>レイワ</t>
    </rPh>
    <rPh sb="3" eb="4">
      <t>ネン</t>
    </rPh>
    <phoneticPr fontId="6"/>
  </si>
  <si>
    <t>（令和６年度：令和６年６月30日現在）</t>
    <rPh sb="1" eb="3">
      <t>レイワ</t>
    </rPh>
    <rPh sb="7" eb="9">
      <t>レイワ</t>
    </rPh>
    <phoneticPr fontId="6"/>
  </si>
  <si>
    <t>（令和５年度：令和５年６月30日現在）</t>
    <rPh sb="1" eb="3">
      <t>レイワ</t>
    </rPh>
    <rPh sb="7" eb="9">
      <t>レイワ</t>
    </rPh>
    <phoneticPr fontId="6"/>
  </si>
  <si>
    <t>（かながわ労働センター 調）</t>
    <phoneticPr fontId="6"/>
  </si>
  <si>
    <t>令和６年度</t>
    <rPh sb="0" eb="2">
      <t>レイワ</t>
    </rPh>
    <phoneticPr fontId="6"/>
  </si>
  <si>
    <t>令和５年度</t>
    <rPh sb="0" eb="2">
      <t>レイワ</t>
    </rPh>
    <phoneticPr fontId="6"/>
  </si>
  <si>
    <t>足柄下郡</t>
    <rPh sb="0" eb="2">
      <t>アシガラ</t>
    </rPh>
    <rPh sb="2" eb="3">
      <t>シタ</t>
    </rPh>
    <rPh sb="3" eb="4">
      <t>グン</t>
    </rPh>
    <phoneticPr fontId="6"/>
  </si>
  <si>
    <t>足柄上郡</t>
    <rPh sb="0" eb="2">
      <t>アシガラ</t>
    </rPh>
    <rPh sb="2" eb="3">
      <t>カミ</t>
    </rPh>
    <rPh sb="3" eb="4">
      <t>グン</t>
    </rPh>
    <phoneticPr fontId="6"/>
  </si>
  <si>
    <t>南足柄市</t>
    <rPh sb="0" eb="1">
      <t>ミナミ</t>
    </rPh>
    <rPh sb="1" eb="3">
      <t>アシガラ</t>
    </rPh>
    <rPh sb="3" eb="4">
      <t>シ</t>
    </rPh>
    <phoneticPr fontId="6"/>
  </si>
  <si>
    <t>小田原市</t>
    <rPh sb="0" eb="4">
      <t>オダワラシ</t>
    </rPh>
    <phoneticPr fontId="6"/>
  </si>
  <si>
    <t>組合員数</t>
    <rPh sb="0" eb="3">
      <t>クミアイイン</t>
    </rPh>
    <rPh sb="3" eb="4">
      <t>スウ</t>
    </rPh>
    <phoneticPr fontId="6"/>
  </si>
  <si>
    <t>組合数</t>
    <rPh sb="0" eb="2">
      <t>クミアイ</t>
    </rPh>
    <rPh sb="2" eb="3">
      <t>スウ</t>
    </rPh>
    <phoneticPr fontId="6"/>
  </si>
  <si>
    <t>（４）労働組合数・組合員数</t>
    <rPh sb="3" eb="5">
      <t>ロウドウ</t>
    </rPh>
    <rPh sb="5" eb="7">
      <t>クミアイ</t>
    </rPh>
    <rPh sb="7" eb="8">
      <t>スウ</t>
    </rPh>
    <rPh sb="9" eb="12">
      <t>クミアイイン</t>
    </rPh>
    <rPh sb="12" eb="13">
      <t>スウ</t>
    </rPh>
    <phoneticPr fontId="6"/>
  </si>
  <si>
    <t>※　令和元年は「神奈川県工業統計調査」（県統計センター）
    令和２年は「令和３年経済センサス‐活動調査」(総務省・経済産業省)</t>
    <rPh sb="2" eb="4">
      <t>レイワ</t>
    </rPh>
    <rPh sb="4" eb="6">
      <t>ガンネン</t>
    </rPh>
    <rPh sb="8" eb="12">
      <t>カナガワケン</t>
    </rPh>
    <rPh sb="12" eb="14">
      <t>コウギョウ</t>
    </rPh>
    <rPh sb="14" eb="16">
      <t>トウケイ</t>
    </rPh>
    <rPh sb="16" eb="18">
      <t>チョウサ</t>
    </rPh>
    <rPh sb="20" eb="21">
      <t>ケン</t>
    </rPh>
    <rPh sb="21" eb="23">
      <t>トウケイ</t>
    </rPh>
    <rPh sb="36" eb="37">
      <t>ネン</t>
    </rPh>
    <phoneticPr fontId="6"/>
  </si>
  <si>
    <t>延観光客数(計)</t>
    <phoneticPr fontId="6"/>
  </si>
  <si>
    <t>消費額(計)</t>
  </si>
  <si>
    <t>消費額(計)</t>
    <phoneticPr fontId="6"/>
  </si>
  <si>
    <t>平成28年６月１日現在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</si>
  <si>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令和６年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</si>
</sst>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¥&quot;#,##0;&quot;¥&quot;\-#,##0"/>
    <numFmt numFmtId="176" formatCode="#,##0_ "/>
    <numFmt numFmtId="177" formatCode="#,##0_);[Red]\(#,##0\)"/>
    <numFmt numFmtId="178" formatCode="#,##0_ ;[Red]\-#,##0\ "/>
    <numFmt numFmtId="179" formatCode="#,##0.0_);[Red]\(#,##0.0\)"/>
    <numFmt numFmtId="180" formatCode="0.0"/>
    <numFmt numFmtId="181" formatCode="\(0.0%\)"/>
    <numFmt numFmtId="182" formatCode="#,##0.0_ "/>
    <numFmt numFmtId="183" formatCode="#,##0.00_);[Red]\(#,##0.00\)"/>
  </numFmts>
  <fonts count="35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3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Ｐゴシック"/>
      <family val="3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7"/>
      <name val="ＭＳ 明朝"/>
      <family val="1"/>
      <charset val="128"/>
    </font>
    <font>
      <b/>
      <sz val="10.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7" fillId="0" borderId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5" fillId="0" borderId="0" applyFont="0" applyFill="0" applyBorder="0" applyAlignment="0" applyProtection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80">
    <xf numFmtId="0" fontId="0" fillId="0" borderId="0" xfId="0"/>
    <xf numFmtId="0" fontId="11" fillId="0" borderId="0" xfId="3" applyFont="1" applyFill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Alignment="1"/>
    <xf numFmtId="0" fontId="13" fillId="0" borderId="0" xfId="3" applyFont="1" applyFill="1" applyAlignment="1">
      <alignment vertical="center"/>
    </xf>
    <xf numFmtId="0" fontId="13" fillId="0" borderId="0" xfId="3" applyFont="1" applyFill="1" applyBorder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Fill="1" applyAlignment="1"/>
    <xf numFmtId="0" fontId="9" fillId="0" borderId="0" xfId="3" applyFont="1" applyFill="1" applyAlignment="1">
      <alignment vertical="center"/>
    </xf>
    <xf numFmtId="0" fontId="9" fillId="0" borderId="0" xfId="3" applyFont="1" applyFill="1" applyAlignment="1"/>
    <xf numFmtId="0" fontId="13" fillId="0" borderId="0" xfId="3" applyFont="1" applyFill="1" applyAlignment="1">
      <alignment horizontal="center" vertical="center"/>
    </xf>
    <xf numFmtId="0" fontId="13" fillId="0" borderId="0" xfId="3" applyFont="1" applyFill="1" applyAlignment="1">
      <alignment horizontal="right" vertical="center"/>
    </xf>
    <xf numFmtId="0" fontId="14" fillId="0" borderId="0" xfId="3" applyFont="1" applyFill="1" applyAlignment="1">
      <alignment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Border="1" applyAlignment="1">
      <alignment horizontal="right" vertical="center"/>
    </xf>
    <xf numFmtId="0" fontId="5" fillId="0" borderId="0" xfId="3" applyFont="1" applyFill="1" applyAlignment="1">
      <alignment horizontal="right" vertical="center"/>
    </xf>
    <xf numFmtId="0" fontId="20" fillId="0" borderId="0" xfId="3" applyFont="1" applyFill="1" applyAlignment="1">
      <alignment horizontal="right" vertical="center"/>
    </xf>
    <xf numFmtId="0" fontId="13" fillId="0" borderId="0" xfId="3" applyFont="1" applyFill="1" applyBorder="1" applyAlignment="1">
      <alignment horizontal="center" vertical="center"/>
    </xf>
    <xf numFmtId="0" fontId="14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right" vertical="center"/>
    </xf>
    <xf numFmtId="0" fontId="11" fillId="0" borderId="0" xfId="3" applyFont="1" applyFill="1" applyAlignment="1">
      <alignment horizontal="left" vertical="center"/>
    </xf>
    <xf numFmtId="0" fontId="12" fillId="0" borderId="12" xfId="3" applyFont="1" applyFill="1" applyBorder="1" applyAlignment="1">
      <alignment horizontal="center" vertical="center" shrinkToFit="1"/>
    </xf>
    <xf numFmtId="0" fontId="13" fillId="0" borderId="13" xfId="3" applyFont="1" applyFill="1" applyBorder="1" applyAlignment="1">
      <alignment horizontal="center" vertical="center" shrinkToFit="1"/>
    </xf>
    <xf numFmtId="0" fontId="12" fillId="0" borderId="0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17" fillId="0" borderId="0" xfId="3" applyFont="1" applyFill="1" applyAlignment="1">
      <alignment horizontal="left" vertical="center"/>
    </xf>
    <xf numFmtId="5" fontId="11" fillId="0" borderId="0" xfId="3" applyNumberFormat="1" applyFont="1" applyFill="1" applyAlignment="1">
      <alignment horizontal="center" vertical="center"/>
    </xf>
    <xf numFmtId="0" fontId="11" fillId="0" borderId="0" xfId="3" applyFont="1" applyFill="1" applyAlignment="1">
      <alignment horizontal="right"/>
    </xf>
    <xf numFmtId="177" fontId="13" fillId="0" borderId="0" xfId="3" applyNumberFormat="1" applyFont="1" applyFill="1" applyBorder="1" applyAlignment="1">
      <alignment horizontal="right" vertical="top"/>
    </xf>
    <xf numFmtId="0" fontId="12" fillId="0" borderId="0" xfId="3" applyFont="1" applyFill="1" applyAlignment="1">
      <alignment horizontal="right"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horizontal="center"/>
    </xf>
    <xf numFmtId="0" fontId="9" fillId="0" borderId="0" xfId="3" applyFont="1" applyFill="1" applyAlignment="1">
      <alignment horizont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right"/>
    </xf>
    <xf numFmtId="0" fontId="11" fillId="0" borderId="0" xfId="3" applyFont="1" applyFill="1" applyBorder="1" applyAlignment="1">
      <alignment horizontal="left"/>
    </xf>
    <xf numFmtId="0" fontId="13" fillId="0" borderId="0" xfId="3" applyFont="1" applyFill="1" applyBorder="1" applyAlignment="1">
      <alignment horizontal="center"/>
    </xf>
    <xf numFmtId="177" fontId="13" fillId="0" borderId="0" xfId="3" applyNumberFormat="1" applyFont="1" applyFill="1" applyBorder="1" applyAlignment="1">
      <alignment horizontal="center"/>
    </xf>
    <xf numFmtId="177" fontId="11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left" vertical="center"/>
    </xf>
    <xf numFmtId="181" fontId="11" fillId="0" borderId="0" xfId="3" applyNumberFormat="1" applyFont="1" applyFill="1" applyAlignment="1">
      <alignment vertical="center"/>
    </xf>
    <xf numFmtId="181" fontId="9" fillId="0" borderId="0" xfId="3" applyNumberFormat="1" applyFont="1" applyFill="1" applyAlignment="1">
      <alignment horizontal="left" vertical="center"/>
    </xf>
    <xf numFmtId="181" fontId="11" fillId="0" borderId="0" xfId="3" applyNumberFormat="1" applyFont="1" applyFill="1" applyAlignment="1">
      <alignment horizontal="right" vertical="center"/>
    </xf>
    <xf numFmtId="181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left" vertical="center"/>
    </xf>
    <xf numFmtId="181" fontId="12" fillId="0" borderId="0" xfId="3" applyNumberFormat="1" applyFont="1" applyFill="1" applyAlignment="1">
      <alignment horizontal="right" vertical="center"/>
    </xf>
    <xf numFmtId="0" fontId="13" fillId="0" borderId="49" xfId="3" applyFont="1" applyFill="1" applyBorder="1" applyAlignment="1">
      <alignment horizontal="center" vertical="center" shrinkToFit="1"/>
    </xf>
    <xf numFmtId="0" fontId="21" fillId="0" borderId="46" xfId="3" applyFont="1" applyFill="1" applyBorder="1" applyAlignment="1">
      <alignment horizontal="center" vertical="center" shrinkToFit="1"/>
    </xf>
    <xf numFmtId="177" fontId="13" fillId="0" borderId="39" xfId="3" applyNumberFormat="1" applyFont="1" applyFill="1" applyBorder="1" applyAlignment="1">
      <alignment vertical="center" shrinkToFit="1"/>
    </xf>
    <xf numFmtId="0" fontId="21" fillId="0" borderId="25" xfId="3" applyFont="1" applyFill="1" applyBorder="1" applyAlignment="1">
      <alignment horizontal="center" vertical="center" shrinkToFit="1"/>
    </xf>
    <xf numFmtId="177" fontId="13" fillId="0" borderId="33" xfId="3" applyNumberFormat="1" applyFont="1" applyFill="1" applyBorder="1" applyAlignment="1">
      <alignment vertical="center" shrinkToFit="1"/>
    </xf>
    <xf numFmtId="0" fontId="21" fillId="0" borderId="30" xfId="3" applyFont="1" applyFill="1" applyBorder="1" applyAlignment="1">
      <alignment horizontal="center" vertical="center" shrinkToFit="1"/>
    </xf>
    <xf numFmtId="177" fontId="13" fillId="0" borderId="41" xfId="3" applyNumberFormat="1" applyFont="1" applyFill="1" applyBorder="1" applyAlignment="1">
      <alignment vertical="center" shrinkToFit="1"/>
    </xf>
    <xf numFmtId="0" fontId="21" fillId="0" borderId="29" xfId="3" applyFont="1" applyFill="1" applyBorder="1" applyAlignment="1">
      <alignment horizontal="center" vertical="center" shrinkToFit="1"/>
    </xf>
    <xf numFmtId="177" fontId="13" fillId="0" borderId="40" xfId="3" applyNumberFormat="1" applyFont="1" applyFill="1" applyBorder="1" applyAlignment="1">
      <alignment vertical="center" shrinkToFit="1"/>
    </xf>
    <xf numFmtId="0" fontId="21" fillId="0" borderId="52" xfId="3" applyFont="1" applyFill="1" applyBorder="1" applyAlignment="1">
      <alignment horizontal="center" vertical="center" shrinkToFit="1"/>
    </xf>
    <xf numFmtId="177" fontId="13" fillId="0" borderId="50" xfId="3" applyNumberFormat="1" applyFont="1" applyFill="1" applyBorder="1" applyAlignment="1">
      <alignment vertical="center" shrinkToFit="1"/>
    </xf>
    <xf numFmtId="0" fontId="21" fillId="0" borderId="109" xfId="3" applyFont="1" applyFill="1" applyBorder="1" applyAlignment="1">
      <alignment horizontal="center" vertical="center" shrinkToFit="1"/>
    </xf>
    <xf numFmtId="177" fontId="13" fillId="0" borderId="107" xfId="3" applyNumberFormat="1" applyFont="1" applyFill="1" applyBorder="1" applyAlignment="1">
      <alignment vertical="center" shrinkToFit="1"/>
    </xf>
    <xf numFmtId="181" fontId="10" fillId="0" borderId="0" xfId="3" applyNumberFormat="1" applyFont="1" applyFill="1" applyAlignment="1">
      <alignment vertical="center"/>
    </xf>
    <xf numFmtId="177" fontId="13" fillId="0" borderId="33" xfId="3" applyNumberFormat="1" applyFont="1" applyFill="1" applyBorder="1" applyAlignment="1">
      <alignment horizontal="center" vertical="center" shrinkToFit="1"/>
    </xf>
    <xf numFmtId="177" fontId="13" fillId="0" borderId="33" xfId="3" applyNumberFormat="1" applyFont="1" applyFill="1" applyBorder="1" applyAlignment="1">
      <alignment horizontal="right" vertical="center" shrinkToFit="1"/>
    </xf>
    <xf numFmtId="0" fontId="13" fillId="0" borderId="48" xfId="3" applyFont="1" applyFill="1" applyBorder="1" applyAlignment="1">
      <alignment horizontal="center" vertical="center"/>
    </xf>
    <xf numFmtId="0" fontId="13" fillId="0" borderId="47" xfId="3" applyFont="1" applyFill="1" applyBorder="1" applyAlignment="1">
      <alignment horizontal="center" vertical="center" wrapText="1"/>
    </xf>
    <xf numFmtId="0" fontId="16" fillId="0" borderId="11" xfId="3" applyFont="1" applyFill="1" applyBorder="1" applyAlignment="1">
      <alignment horizontal="right" vertical="center"/>
    </xf>
    <xf numFmtId="0" fontId="13" fillId="0" borderId="68" xfId="3" applyFont="1" applyFill="1" applyBorder="1" applyAlignment="1">
      <alignment horizontal="right" vertical="center"/>
    </xf>
    <xf numFmtId="176" fontId="13" fillId="0" borderId="2" xfId="3" applyNumberFormat="1" applyFont="1" applyFill="1" applyBorder="1" applyAlignment="1">
      <alignment vertical="center"/>
    </xf>
    <xf numFmtId="0" fontId="13" fillId="0" borderId="12" xfId="3" applyFont="1" applyFill="1" applyBorder="1" applyAlignment="1">
      <alignment horizontal="center" vertical="center" shrinkToFit="1"/>
    </xf>
    <xf numFmtId="176" fontId="13" fillId="0" borderId="3" xfId="3" applyNumberFormat="1" applyFont="1" applyFill="1" applyBorder="1" applyAlignment="1">
      <alignment vertical="center"/>
    </xf>
    <xf numFmtId="0" fontId="13" fillId="0" borderId="43" xfId="3" applyFont="1" applyFill="1" applyBorder="1" applyAlignment="1">
      <alignment horizontal="center" vertical="center" shrinkToFit="1"/>
    </xf>
    <xf numFmtId="176" fontId="13" fillId="0" borderId="57" xfId="3" applyNumberFormat="1" applyFont="1" applyFill="1" applyBorder="1" applyAlignment="1">
      <alignment vertical="center"/>
    </xf>
    <xf numFmtId="0" fontId="10" fillId="0" borderId="13" xfId="3" applyFont="1" applyFill="1" applyBorder="1" applyAlignment="1">
      <alignment horizontal="center" vertical="center" shrinkToFit="1"/>
    </xf>
    <xf numFmtId="176" fontId="10" fillId="0" borderId="2" xfId="3" applyNumberFormat="1" applyFont="1" applyFill="1" applyBorder="1" applyAlignment="1">
      <alignment vertical="center"/>
    </xf>
    <xf numFmtId="0" fontId="13" fillId="0" borderId="90" xfId="3" applyFont="1" applyFill="1" applyBorder="1" applyAlignment="1">
      <alignment horizontal="center" vertical="center" shrinkToFit="1"/>
    </xf>
    <xf numFmtId="176" fontId="13" fillId="0" borderId="87" xfId="3" applyNumberFormat="1" applyFont="1" applyFill="1" applyBorder="1" applyAlignment="1">
      <alignment vertical="center"/>
    </xf>
    <xf numFmtId="0" fontId="11" fillId="0" borderId="0" xfId="3" applyFont="1" applyFill="1" applyAlignment="1">
      <alignment vertical="center" shrinkToFit="1"/>
    </xf>
    <xf numFmtId="0" fontId="16" fillId="3" borderId="13" xfId="3" applyFont="1" applyFill="1" applyBorder="1" applyAlignment="1">
      <alignment horizontal="center" vertical="center" shrinkToFit="1"/>
    </xf>
    <xf numFmtId="181" fontId="13" fillId="3" borderId="47" xfId="3" applyNumberFormat="1" applyFont="1" applyFill="1" applyBorder="1" applyAlignment="1">
      <alignment horizontal="right" vertical="center" shrinkToFit="1"/>
    </xf>
    <xf numFmtId="181" fontId="13" fillId="3" borderId="2" xfId="3" applyNumberFormat="1" applyFont="1" applyFill="1" applyBorder="1" applyAlignment="1">
      <alignment horizontal="right" vertical="center" shrinkToFit="1"/>
    </xf>
    <xf numFmtId="0" fontId="16" fillId="3" borderId="14" xfId="3" applyFont="1" applyFill="1" applyBorder="1" applyAlignment="1">
      <alignment horizontal="center" vertical="center" shrinkToFit="1"/>
    </xf>
    <xf numFmtId="181" fontId="13" fillId="3" borderId="68" xfId="3" applyNumberFormat="1" applyFont="1" applyFill="1" applyBorder="1" applyAlignment="1">
      <alignment horizontal="right" vertical="center" shrinkToFit="1"/>
    </xf>
    <xf numFmtId="181" fontId="13" fillId="3" borderId="11" xfId="3" applyNumberFormat="1" applyFont="1" applyFill="1" applyBorder="1" applyAlignment="1">
      <alignment horizontal="right" vertical="center" shrinkToFit="1"/>
    </xf>
    <xf numFmtId="0" fontId="16" fillId="3" borderId="19" xfId="3" applyFont="1" applyFill="1" applyBorder="1" applyAlignment="1">
      <alignment horizontal="center" vertical="center" shrinkToFit="1"/>
    </xf>
    <xf numFmtId="0" fontId="16" fillId="3" borderId="85" xfId="3" applyFont="1" applyFill="1" applyBorder="1" applyAlignment="1">
      <alignment horizontal="center" vertical="center" shrinkToFit="1"/>
    </xf>
    <xf numFmtId="181" fontId="13" fillId="3" borderId="89" xfId="3" applyNumberFormat="1" applyFont="1" applyFill="1" applyBorder="1" applyAlignment="1">
      <alignment horizontal="right" vertical="center" shrinkToFit="1"/>
    </xf>
    <xf numFmtId="0" fontId="18" fillId="3" borderId="13" xfId="3" applyFont="1" applyFill="1" applyBorder="1" applyAlignment="1">
      <alignment horizontal="center" vertical="center" shrinkToFit="1"/>
    </xf>
    <xf numFmtId="181" fontId="10" fillId="3" borderId="64" xfId="3" applyNumberFormat="1" applyFont="1" applyFill="1" applyBorder="1" applyAlignment="1">
      <alignment horizontal="right" vertical="center" shrinkToFit="1"/>
    </xf>
    <xf numFmtId="181" fontId="13" fillId="3" borderId="7" xfId="3" applyNumberFormat="1" applyFont="1" applyFill="1" applyBorder="1" applyAlignment="1">
      <alignment horizontal="center" vertical="center" shrinkToFit="1"/>
    </xf>
    <xf numFmtId="181" fontId="13" fillId="3" borderId="53" xfId="3" applyNumberFormat="1" applyFont="1" applyFill="1" applyBorder="1" applyAlignment="1">
      <alignment horizontal="right" vertical="center" shrinkToFit="1"/>
    </xf>
    <xf numFmtId="181" fontId="13" fillId="3" borderId="67" xfId="3" applyNumberFormat="1" applyFont="1" applyFill="1" applyBorder="1" applyAlignment="1">
      <alignment horizontal="right" vertical="center" shrinkToFit="1"/>
    </xf>
    <xf numFmtId="181" fontId="13" fillId="3" borderId="25" xfId="3" applyNumberFormat="1" applyFont="1" applyFill="1" applyBorder="1" applyAlignment="1">
      <alignment horizontal="right" vertical="center" shrinkToFit="1"/>
    </xf>
    <xf numFmtId="181" fontId="13" fillId="3" borderId="55" xfId="3" applyNumberFormat="1" applyFont="1" applyFill="1" applyBorder="1" applyAlignment="1">
      <alignment horizontal="right" vertical="center" shrinkToFit="1"/>
    </xf>
    <xf numFmtId="181" fontId="13" fillId="3" borderId="54" xfId="3" applyNumberFormat="1" applyFont="1" applyFill="1" applyBorder="1" applyAlignment="1">
      <alignment horizontal="right" vertical="center" shrinkToFit="1"/>
    </xf>
    <xf numFmtId="0" fontId="21" fillId="3" borderId="46" xfId="3" applyFont="1" applyFill="1" applyBorder="1" applyAlignment="1">
      <alignment horizontal="center" vertical="center" shrinkToFit="1"/>
    </xf>
    <xf numFmtId="177" fontId="13" fillId="3" borderId="60" xfId="3" applyNumberFormat="1" applyFont="1" applyFill="1" applyBorder="1" applyAlignment="1">
      <alignment vertical="center" shrinkToFit="1"/>
    </xf>
    <xf numFmtId="0" fontId="21" fillId="3" borderId="25" xfId="3" applyFont="1" applyFill="1" applyBorder="1" applyAlignment="1">
      <alignment horizontal="center" vertical="center" shrinkToFit="1"/>
    </xf>
    <xf numFmtId="177" fontId="13" fillId="3" borderId="33" xfId="3" applyNumberFormat="1" applyFont="1" applyFill="1" applyBorder="1" applyAlignment="1">
      <alignment vertical="center" shrinkToFit="1"/>
    </xf>
    <xf numFmtId="0" fontId="21" fillId="3" borderId="30" xfId="3" applyFont="1" applyFill="1" applyBorder="1" applyAlignment="1">
      <alignment horizontal="center" vertical="center" shrinkToFit="1"/>
    </xf>
    <xf numFmtId="177" fontId="13" fillId="3" borderId="49" xfId="3" applyNumberFormat="1" applyFont="1" applyFill="1" applyBorder="1" applyAlignment="1">
      <alignment vertical="center" shrinkToFit="1"/>
    </xf>
    <xf numFmtId="0" fontId="21" fillId="3" borderId="29" xfId="3" applyFont="1" applyFill="1" applyBorder="1" applyAlignment="1">
      <alignment horizontal="center" vertical="center" shrinkToFit="1"/>
    </xf>
    <xf numFmtId="177" fontId="13" fillId="3" borderId="40" xfId="3" applyNumberFormat="1" applyFont="1" applyFill="1" applyBorder="1" applyAlignment="1">
      <alignment vertical="center" shrinkToFit="1"/>
    </xf>
    <xf numFmtId="0" fontId="21" fillId="3" borderId="79" xfId="3" applyFont="1" applyFill="1" applyBorder="1" applyAlignment="1">
      <alignment horizontal="center" vertical="center" shrinkToFit="1"/>
    </xf>
    <xf numFmtId="177" fontId="13" fillId="3" borderId="106" xfId="3" applyNumberFormat="1" applyFont="1" applyFill="1" applyBorder="1" applyAlignment="1">
      <alignment vertical="center" shrinkToFit="1"/>
    </xf>
    <xf numFmtId="0" fontId="22" fillId="3" borderId="29" xfId="3" applyFont="1" applyFill="1" applyBorder="1" applyAlignment="1">
      <alignment horizontal="center" vertical="center" shrinkToFit="1"/>
    </xf>
    <xf numFmtId="177" fontId="10" fillId="3" borderId="40" xfId="3" applyNumberFormat="1" applyFont="1" applyFill="1" applyBorder="1" applyAlignment="1">
      <alignment vertical="center" shrinkToFit="1"/>
    </xf>
    <xf numFmtId="181" fontId="13" fillId="3" borderId="105" xfId="3" applyNumberFormat="1" applyFont="1" applyFill="1" applyBorder="1" applyAlignment="1">
      <alignment horizontal="right" vertical="center" shrinkToFit="1"/>
    </xf>
    <xf numFmtId="0" fontId="22" fillId="3" borderId="25" xfId="3" applyFont="1" applyFill="1" applyBorder="1" applyAlignment="1">
      <alignment horizontal="center" vertical="center" shrinkToFit="1"/>
    </xf>
    <xf numFmtId="177" fontId="10" fillId="3" borderId="33" xfId="3" applyNumberFormat="1" applyFont="1" applyFill="1" applyBorder="1" applyAlignment="1">
      <alignment vertical="center" shrinkToFit="1"/>
    </xf>
    <xf numFmtId="0" fontId="22" fillId="3" borderId="75" xfId="3" applyFont="1" applyFill="1" applyBorder="1" applyAlignment="1">
      <alignment horizontal="center" vertical="center" shrinkToFit="1"/>
    </xf>
    <xf numFmtId="177" fontId="10" fillId="3" borderId="76" xfId="3" applyNumberFormat="1" applyFont="1" applyFill="1" applyBorder="1" applyAlignment="1">
      <alignment vertical="center" shrinkToFit="1"/>
    </xf>
    <xf numFmtId="181" fontId="13" fillId="3" borderId="63" xfId="3" applyNumberFormat="1" applyFont="1" applyFill="1" applyBorder="1" applyAlignment="1">
      <alignment horizontal="right" vertical="center" shrinkToFit="1"/>
    </xf>
    <xf numFmtId="181" fontId="13" fillId="3" borderId="30" xfId="3" applyNumberFormat="1" applyFont="1" applyFill="1" applyBorder="1" applyAlignment="1">
      <alignment horizontal="right" vertical="center" shrinkToFit="1"/>
    </xf>
    <xf numFmtId="181" fontId="13" fillId="3" borderId="56" xfId="3" applyNumberFormat="1" applyFont="1" applyFill="1" applyBorder="1" applyAlignment="1">
      <alignment horizontal="right" vertical="center" shrinkToFit="1"/>
    </xf>
    <xf numFmtId="181" fontId="13" fillId="3" borderId="52" xfId="3" applyNumberFormat="1" applyFont="1" applyFill="1" applyBorder="1" applyAlignment="1">
      <alignment horizontal="right" vertical="center" shrinkToFit="1"/>
    </xf>
    <xf numFmtId="181" fontId="13" fillId="3" borderId="42" xfId="3" applyNumberFormat="1" applyFont="1" applyFill="1" applyBorder="1" applyAlignment="1">
      <alignment horizontal="right" vertical="center" shrinkToFit="1"/>
    </xf>
    <xf numFmtId="177" fontId="13" fillId="3" borderId="48" xfId="3" applyNumberFormat="1" applyFont="1" applyFill="1" applyBorder="1" applyAlignment="1">
      <alignment vertical="center" shrinkToFit="1"/>
    </xf>
    <xf numFmtId="181" fontId="13" fillId="3" borderId="79" xfId="3" applyNumberFormat="1" applyFont="1" applyFill="1" applyBorder="1" applyAlignment="1">
      <alignment horizontal="right" vertical="center" shrinkToFit="1"/>
    </xf>
    <xf numFmtId="181" fontId="13" fillId="3" borderId="78" xfId="3" applyNumberFormat="1" applyFont="1" applyFill="1" applyBorder="1" applyAlignment="1">
      <alignment horizontal="right" vertical="center" shrinkToFit="1"/>
    </xf>
    <xf numFmtId="0" fontId="22" fillId="3" borderId="52" xfId="3" applyFont="1" applyFill="1" applyBorder="1" applyAlignment="1">
      <alignment horizontal="center" vertical="center" shrinkToFit="1"/>
    </xf>
    <xf numFmtId="181" fontId="13" fillId="3" borderId="94" xfId="3" applyNumberFormat="1" applyFont="1" applyFill="1" applyBorder="1" applyAlignment="1">
      <alignment horizontal="right" vertical="center" shrinkToFit="1"/>
    </xf>
    <xf numFmtId="181" fontId="13" fillId="3" borderId="108" xfId="3" applyNumberFormat="1" applyFont="1" applyFill="1" applyBorder="1" applyAlignment="1">
      <alignment horizontal="right" vertical="center" shrinkToFit="1"/>
    </xf>
    <xf numFmtId="177" fontId="13" fillId="3" borderId="49" xfId="3" applyNumberFormat="1" applyFont="1" applyFill="1" applyBorder="1" applyAlignment="1">
      <alignment horizontal="center" vertical="center" shrinkToFit="1"/>
    </xf>
    <xf numFmtId="177" fontId="13" fillId="3" borderId="106" xfId="3" applyNumberFormat="1" applyFont="1" applyFill="1" applyBorder="1" applyAlignment="1">
      <alignment horizontal="center" vertical="center" shrinkToFit="1"/>
    </xf>
    <xf numFmtId="177" fontId="10" fillId="3" borderId="50" xfId="3" applyNumberFormat="1" applyFont="1" applyFill="1" applyBorder="1" applyAlignment="1">
      <alignment horizontal="center" vertical="center" shrinkToFit="1"/>
    </xf>
    <xf numFmtId="177" fontId="13" fillId="3" borderId="33" xfId="3" applyNumberFormat="1" applyFont="1" applyFill="1" applyBorder="1" applyAlignment="1">
      <alignment horizontal="center" vertical="center" shrinkToFit="1"/>
    </xf>
    <xf numFmtId="177" fontId="10" fillId="3" borderId="33" xfId="3" applyNumberFormat="1" applyFont="1" applyFill="1" applyBorder="1" applyAlignment="1">
      <alignment horizontal="center" vertical="center" shrinkToFit="1"/>
    </xf>
    <xf numFmtId="0" fontId="13" fillId="0" borderId="82" xfId="3" applyFont="1" applyFill="1" applyBorder="1" applyAlignment="1">
      <alignment horizontal="center" vertical="center" shrinkToFit="1"/>
    </xf>
    <xf numFmtId="176" fontId="13" fillId="0" borderId="88" xfId="3" applyNumberFormat="1" applyFont="1" applyFill="1" applyBorder="1" applyAlignment="1">
      <alignment vertical="center"/>
    </xf>
    <xf numFmtId="181" fontId="13" fillId="3" borderId="85" xfId="3" applyNumberFormat="1" applyFont="1" applyFill="1" applyBorder="1" applyAlignment="1">
      <alignment horizontal="right" vertical="center" shrinkToFit="1"/>
    </xf>
    <xf numFmtId="181" fontId="13" fillId="3" borderId="14" xfId="3" applyNumberFormat="1" applyFont="1" applyFill="1" applyBorder="1" applyAlignment="1">
      <alignment horizontal="right" vertical="center" shrinkToFit="1"/>
    </xf>
    <xf numFmtId="176" fontId="13" fillId="0" borderId="43" xfId="3" applyNumberFormat="1" applyFont="1" applyFill="1" applyBorder="1" applyAlignment="1">
      <alignment vertical="center"/>
    </xf>
    <xf numFmtId="181" fontId="13" fillId="3" borderId="19" xfId="3" applyNumberFormat="1" applyFont="1" applyFill="1" applyBorder="1" applyAlignment="1">
      <alignment horizontal="right" vertical="center" shrinkToFit="1"/>
    </xf>
    <xf numFmtId="0" fontId="11" fillId="2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horizontal="right" vertical="center"/>
    </xf>
    <xf numFmtId="0" fontId="5" fillId="2" borderId="0" xfId="3" applyFont="1" applyFill="1" applyAlignment="1">
      <alignment horizontal="right" vertical="center"/>
    </xf>
    <xf numFmtId="0" fontId="24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179" fontId="13" fillId="3" borderId="2" xfId="3" applyNumberFormat="1" applyFont="1" applyFill="1" applyBorder="1" applyAlignment="1">
      <alignment horizontal="center" vertical="center" shrinkToFit="1"/>
    </xf>
    <xf numFmtId="179" fontId="13" fillId="3" borderId="24" xfId="3" applyNumberFormat="1" applyFont="1" applyFill="1" applyBorder="1" applyAlignment="1">
      <alignment horizontal="center" vertical="center" shrinkToFit="1"/>
    </xf>
    <xf numFmtId="179" fontId="13" fillId="3" borderId="26" xfId="3" applyNumberFormat="1" applyFont="1" applyFill="1" applyBorder="1" applyAlignment="1">
      <alignment horizontal="center" vertical="center" shrinkToFit="1"/>
    </xf>
    <xf numFmtId="179" fontId="13" fillId="3" borderId="57" xfId="3" applyNumberFormat="1" applyFont="1" applyFill="1" applyBorder="1" applyAlignment="1">
      <alignment horizontal="center" vertical="center" shrinkToFit="1"/>
    </xf>
    <xf numFmtId="179" fontId="13" fillId="3" borderId="51" xfId="3" applyNumberFormat="1" applyFont="1" applyFill="1" applyBorder="1" applyAlignment="1">
      <alignment horizontal="center" vertical="center" shrinkToFit="1"/>
    </xf>
    <xf numFmtId="180" fontId="13" fillId="3" borderId="2" xfId="3" applyNumberFormat="1" applyFont="1" applyFill="1" applyBorder="1" applyAlignment="1">
      <alignment horizontal="center" vertical="center" shrinkToFit="1"/>
    </xf>
    <xf numFmtId="180" fontId="13" fillId="3" borderId="24" xfId="3" applyNumberFormat="1" applyFont="1" applyFill="1" applyBorder="1" applyAlignment="1">
      <alignment horizontal="center" vertical="center" shrinkToFit="1"/>
    </xf>
    <xf numFmtId="179" fontId="13" fillId="3" borderId="88" xfId="3" applyNumberFormat="1" applyFont="1" applyFill="1" applyBorder="1" applyAlignment="1">
      <alignment horizontal="center" vertical="center" shrinkToFit="1"/>
    </xf>
    <xf numFmtId="179" fontId="13" fillId="3" borderId="102" xfId="3" applyNumberFormat="1" applyFont="1" applyFill="1" applyBorder="1" applyAlignment="1">
      <alignment horizontal="center" vertical="center" shrinkToFit="1"/>
    </xf>
    <xf numFmtId="179" fontId="13" fillId="3" borderId="89" xfId="3" applyNumberFormat="1" applyFont="1" applyFill="1" applyBorder="1" applyAlignment="1">
      <alignment horizontal="center" vertical="center" shrinkToFit="1"/>
    </xf>
    <xf numFmtId="179" fontId="13" fillId="3" borderId="98" xfId="3" applyNumberFormat="1" applyFont="1" applyFill="1" applyBorder="1" applyAlignment="1">
      <alignment horizontal="center" vertical="center" shrinkToFit="1"/>
    </xf>
    <xf numFmtId="180" fontId="13" fillId="3" borderId="34" xfId="3" applyNumberFormat="1" applyFont="1" applyFill="1" applyBorder="1" applyAlignment="1">
      <alignment horizontal="center" vertical="center" shrinkToFit="1"/>
    </xf>
    <xf numFmtId="180" fontId="13" fillId="3" borderId="28" xfId="3" applyNumberFormat="1" applyFont="1" applyFill="1" applyBorder="1" applyAlignment="1">
      <alignment horizontal="center" vertical="center" shrinkToFit="1"/>
    </xf>
    <xf numFmtId="180" fontId="13" fillId="3" borderId="98" xfId="3" applyNumberFormat="1" applyFont="1" applyFill="1" applyBorder="1" applyAlignment="1">
      <alignment horizontal="center" vertical="center" shrinkToFit="1"/>
    </xf>
    <xf numFmtId="179" fontId="10" fillId="3" borderId="88" xfId="3" applyNumberFormat="1" applyFont="1" applyFill="1" applyBorder="1" applyAlignment="1">
      <alignment horizontal="center" vertical="center" shrinkToFit="1"/>
    </xf>
    <xf numFmtId="179" fontId="10" fillId="3" borderId="102" xfId="3" applyNumberFormat="1" applyFont="1" applyFill="1" applyBorder="1" applyAlignment="1">
      <alignment horizontal="center" vertical="center" shrinkToFit="1"/>
    </xf>
    <xf numFmtId="179" fontId="10" fillId="3" borderId="64" xfId="3" applyNumberFormat="1" applyFont="1" applyFill="1" applyBorder="1" applyAlignment="1">
      <alignment horizontal="center" vertical="center" shrinkToFit="1"/>
    </xf>
    <xf numFmtId="179" fontId="10" fillId="3" borderId="69" xfId="3" applyNumberFormat="1" applyFont="1" applyFill="1" applyBorder="1" applyAlignment="1">
      <alignment horizontal="center" vertical="center" shrinkToFit="1"/>
    </xf>
    <xf numFmtId="179" fontId="13" fillId="3" borderId="3" xfId="3" applyNumberFormat="1" applyFont="1" applyFill="1" applyBorder="1" applyAlignment="1">
      <alignment horizontal="center" vertical="center" shrinkToFit="1"/>
    </xf>
    <xf numFmtId="180" fontId="13" fillId="3" borderId="11" xfId="3" applyNumberFormat="1" applyFont="1" applyFill="1" applyBorder="1" applyAlignment="1">
      <alignment horizontal="center" vertical="center" shrinkToFit="1"/>
    </xf>
    <xf numFmtId="180" fontId="13" fillId="3" borderId="22" xfId="3" applyNumberFormat="1" applyFont="1" applyFill="1" applyBorder="1" applyAlignment="1">
      <alignment horizontal="center" vertical="center" shrinkToFit="1"/>
    </xf>
    <xf numFmtId="181" fontId="13" fillId="3" borderId="40" xfId="3" applyNumberFormat="1" applyFont="1" applyFill="1" applyBorder="1" applyAlignment="1">
      <alignment horizontal="right" vertical="center" shrinkToFit="1"/>
    </xf>
    <xf numFmtId="181" fontId="13" fillId="3" borderId="48" xfId="3" applyNumberFormat="1" applyFont="1" applyFill="1" applyBorder="1" applyAlignment="1">
      <alignment horizontal="right" vertical="center" shrinkToFit="1"/>
    </xf>
    <xf numFmtId="181" fontId="13" fillId="3" borderId="34" xfId="3" applyNumberFormat="1" applyFont="1" applyFill="1" applyBorder="1" applyAlignment="1">
      <alignment horizontal="right" vertical="center" shrinkToFit="1"/>
    </xf>
    <xf numFmtId="180" fontId="13" fillId="3" borderId="89" xfId="3" applyNumberFormat="1" applyFont="1" applyFill="1" applyBorder="1" applyAlignment="1">
      <alignment horizontal="center" vertical="center" shrinkToFit="1"/>
    </xf>
    <xf numFmtId="0" fontId="24" fillId="0" borderId="0" xfId="3" applyFont="1" applyFill="1" applyAlignment="1">
      <alignment horizontal="right"/>
    </xf>
    <xf numFmtId="0" fontId="23" fillId="0" borderId="0" xfId="3" applyFont="1" applyFill="1" applyAlignment="1"/>
    <xf numFmtId="0" fontId="24" fillId="0" borderId="0" xfId="3" applyFont="1" applyFill="1" applyAlignment="1"/>
    <xf numFmtId="0" fontId="15" fillId="0" borderId="0" xfId="3" applyFont="1" applyFill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0" fontId="13" fillId="0" borderId="67" xfId="3" applyFont="1" applyFill="1" applyBorder="1" applyAlignment="1">
      <alignment horizontal="center" vertical="center"/>
    </xf>
    <xf numFmtId="176" fontId="12" fillId="0" borderId="12" xfId="3" applyNumberFormat="1" applyFont="1" applyFill="1" applyBorder="1" applyAlignment="1">
      <alignment vertical="center"/>
    </xf>
    <xf numFmtId="0" fontId="13" fillId="0" borderId="68" xfId="3" applyFont="1" applyFill="1" applyBorder="1" applyAlignment="1">
      <alignment horizontal="center" vertical="center"/>
    </xf>
    <xf numFmtId="181" fontId="12" fillId="5" borderId="14" xfId="5" applyNumberFormat="1" applyFont="1" applyFill="1" applyBorder="1" applyAlignment="1">
      <alignment vertical="center"/>
    </xf>
    <xf numFmtId="0" fontId="13" fillId="0" borderId="47" xfId="3" applyFont="1" applyFill="1" applyBorder="1" applyAlignment="1">
      <alignment horizontal="center" vertical="center"/>
    </xf>
    <xf numFmtId="181" fontId="12" fillId="5" borderId="13" xfId="5" applyNumberFormat="1" applyFont="1" applyFill="1" applyBorder="1" applyAlignment="1">
      <alignment vertical="center"/>
    </xf>
    <xf numFmtId="0" fontId="13" fillId="0" borderId="52" xfId="3" applyFont="1" applyFill="1" applyBorder="1" applyAlignment="1">
      <alignment horizontal="center" vertical="center"/>
    </xf>
    <xf numFmtId="176" fontId="12" fillId="0" borderId="43" xfId="3" applyNumberFormat="1" applyFont="1" applyFill="1" applyBorder="1" applyAlignment="1">
      <alignment vertical="center"/>
    </xf>
    <xf numFmtId="0" fontId="13" fillId="0" borderId="29" xfId="3" applyFont="1" applyFill="1" applyBorder="1" applyAlignment="1">
      <alignment horizontal="center" vertical="center"/>
    </xf>
    <xf numFmtId="181" fontId="12" fillId="5" borderId="19" xfId="5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7" fontId="12" fillId="5" borderId="13" xfId="5" applyNumberFormat="1" applyFont="1" applyFill="1" applyBorder="1" applyAlignment="1">
      <alignment vertical="center"/>
    </xf>
    <xf numFmtId="176" fontId="12" fillId="5" borderId="12" xfId="5" applyNumberFormat="1" applyFont="1" applyFill="1" applyBorder="1" applyAlignment="1">
      <alignment vertical="center"/>
    </xf>
    <xf numFmtId="0" fontId="13" fillId="0" borderId="92" xfId="3" applyFont="1" applyFill="1" applyBorder="1" applyAlignment="1">
      <alignment horizontal="center" vertical="center"/>
    </xf>
    <xf numFmtId="181" fontId="12" fillId="5" borderId="85" xfId="5" applyNumberFormat="1" applyFont="1" applyFill="1" applyBorder="1" applyAlignment="1">
      <alignment vertical="center"/>
    </xf>
    <xf numFmtId="0" fontId="10" fillId="0" borderId="47" xfId="3" applyFont="1" applyFill="1" applyBorder="1" applyAlignment="1">
      <alignment horizontal="center" vertical="center"/>
    </xf>
    <xf numFmtId="176" fontId="19" fillId="5" borderId="13" xfId="3" applyNumberFormat="1" applyFont="1" applyFill="1" applyBorder="1" applyAlignment="1">
      <alignment vertical="center"/>
    </xf>
    <xf numFmtId="0" fontId="10" fillId="0" borderId="63" xfId="3" applyFont="1" applyFill="1" applyBorder="1" applyAlignment="1">
      <alignment horizontal="center" vertical="center"/>
    </xf>
    <xf numFmtId="181" fontId="19" fillId="5" borderId="65" xfId="5" applyNumberFormat="1" applyFont="1" applyFill="1" applyBorder="1" applyAlignment="1">
      <alignment vertical="center"/>
    </xf>
    <xf numFmtId="0" fontId="11" fillId="0" borderId="4" xfId="3" applyFont="1" applyFill="1" applyBorder="1" applyAlignment="1">
      <alignment horizontal="right" vertical="center"/>
    </xf>
    <xf numFmtId="0" fontId="5" fillId="0" borderId="4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left" vertical="center"/>
    </xf>
    <xf numFmtId="0" fontId="13" fillId="0" borderId="60" xfId="3" applyFont="1" applyFill="1" applyBorder="1" applyAlignment="1">
      <alignment horizontal="center" vertical="center" wrapText="1" shrinkToFit="1"/>
    </xf>
    <xf numFmtId="0" fontId="13" fillId="0" borderId="26" xfId="3" applyFont="1" applyFill="1" applyBorder="1" applyAlignment="1">
      <alignment horizontal="center" vertical="center" wrapText="1" shrinkToFit="1"/>
    </xf>
    <xf numFmtId="0" fontId="13" fillId="0" borderId="67" xfId="3" applyFont="1" applyFill="1" applyBorder="1" applyAlignment="1">
      <alignment horizontal="center" vertical="center" wrapText="1" shrinkToFit="1"/>
    </xf>
    <xf numFmtId="38" fontId="13" fillId="0" borderId="67" xfId="5" applyFont="1" applyFill="1" applyBorder="1" applyAlignment="1">
      <alignment horizontal="center" vertical="center"/>
    </xf>
    <xf numFmtId="177" fontId="12" fillId="0" borderId="3" xfId="5" applyNumberFormat="1" applyFont="1" applyFill="1" applyBorder="1" applyAlignment="1">
      <alignment vertical="center" shrinkToFit="1"/>
    </xf>
    <xf numFmtId="177" fontId="12" fillId="0" borderId="60" xfId="5" applyNumberFormat="1" applyFont="1" applyFill="1" applyBorder="1" applyAlignment="1">
      <alignment vertical="center" shrinkToFit="1"/>
    </xf>
    <xf numFmtId="177" fontId="12" fillId="0" borderId="26" xfId="5" applyNumberFormat="1" applyFont="1" applyFill="1" applyBorder="1" applyAlignment="1">
      <alignment vertical="center" shrinkToFit="1"/>
    </xf>
    <xf numFmtId="177" fontId="12" fillId="3" borderId="67" xfId="5" applyNumberFormat="1" applyFont="1" applyFill="1" applyBorder="1" applyAlignment="1">
      <alignment vertical="center" shrinkToFit="1"/>
    </xf>
    <xf numFmtId="0" fontId="13" fillId="3" borderId="29" xfId="3" applyFont="1" applyFill="1" applyBorder="1" applyAlignment="1">
      <alignment horizontal="center" vertical="center"/>
    </xf>
    <xf numFmtId="181" fontId="12" fillId="3" borderId="100" xfId="3" applyNumberFormat="1" applyFont="1" applyFill="1" applyBorder="1" applyAlignment="1">
      <alignment vertical="center" shrinkToFit="1"/>
    </xf>
    <xf numFmtId="181" fontId="12" fillId="3" borderId="34" xfId="3" applyNumberFormat="1" applyFont="1" applyFill="1" applyBorder="1" applyAlignment="1">
      <alignment horizontal="right" vertical="center" shrinkToFit="1"/>
    </xf>
    <xf numFmtId="181" fontId="12" fillId="3" borderId="28" xfId="3" applyNumberFormat="1" applyFont="1" applyFill="1" applyBorder="1" applyAlignment="1">
      <alignment horizontal="right" vertical="center" shrinkToFit="1"/>
    </xf>
    <xf numFmtId="181" fontId="12" fillId="3" borderId="55" xfId="3" applyNumberFormat="1" applyFont="1" applyFill="1" applyBorder="1" applyAlignment="1">
      <alignment horizontal="right" vertical="center" shrinkToFit="1"/>
    </xf>
    <xf numFmtId="181" fontId="12" fillId="3" borderId="29" xfId="3" applyNumberFormat="1" applyFont="1" applyFill="1" applyBorder="1" applyAlignment="1">
      <alignment horizontal="right" vertical="center" shrinkToFit="1"/>
    </xf>
    <xf numFmtId="0" fontId="13" fillId="3" borderId="47" xfId="3" applyFont="1" applyFill="1" applyBorder="1" applyAlignment="1">
      <alignment horizontal="center" vertical="center"/>
    </xf>
    <xf numFmtId="181" fontId="12" fillId="3" borderId="97" xfId="3" applyNumberFormat="1" applyFont="1" applyFill="1" applyBorder="1" applyAlignment="1">
      <alignment vertical="center" shrinkToFit="1"/>
    </xf>
    <xf numFmtId="38" fontId="13" fillId="0" borderId="52" xfId="5" applyFont="1" applyFill="1" applyBorder="1" applyAlignment="1">
      <alignment horizontal="center" vertical="center"/>
    </xf>
    <xf numFmtId="177" fontId="12" fillId="0" borderId="57" xfId="5" applyNumberFormat="1" applyFont="1" applyFill="1" applyBorder="1" applyAlignment="1">
      <alignment vertical="center" shrinkToFit="1"/>
    </xf>
    <xf numFmtId="177" fontId="12" fillId="0" borderId="50" xfId="5" applyNumberFormat="1" applyFont="1" applyFill="1" applyBorder="1" applyAlignment="1">
      <alignment vertical="center" shrinkToFit="1"/>
    </xf>
    <xf numFmtId="177" fontId="12" fillId="0" borderId="51" xfId="5" applyNumberFormat="1" applyFont="1" applyFill="1" applyBorder="1" applyAlignment="1">
      <alignment vertical="center" shrinkToFit="1"/>
    </xf>
    <xf numFmtId="177" fontId="12" fillId="3" borderId="52" xfId="5" applyNumberFormat="1" applyFont="1" applyFill="1" applyBorder="1" applyAlignment="1">
      <alignment vertical="center" shrinkToFit="1"/>
    </xf>
    <xf numFmtId="38" fontId="13" fillId="0" borderId="47" xfId="5" applyFont="1" applyFill="1" applyBorder="1" applyAlignment="1">
      <alignment horizontal="center" vertical="center"/>
    </xf>
    <xf numFmtId="177" fontId="12" fillId="0" borderId="2" xfId="5" applyNumberFormat="1" applyFont="1" applyFill="1" applyBorder="1" applyAlignment="1">
      <alignment vertical="center" shrinkToFit="1"/>
    </xf>
    <xf numFmtId="177" fontId="12" fillId="0" borderId="48" xfId="5" applyNumberFormat="1" applyFont="1" applyFill="1" applyBorder="1" applyAlignment="1">
      <alignment vertical="center" shrinkToFit="1"/>
    </xf>
    <xf numFmtId="177" fontId="12" fillId="0" borderId="24" xfId="5" applyNumberFormat="1" applyFont="1" applyFill="1" applyBorder="1" applyAlignment="1">
      <alignment vertical="center" shrinkToFit="1"/>
    </xf>
    <xf numFmtId="177" fontId="12" fillId="3" borderId="47" xfId="5" applyNumberFormat="1" applyFont="1" applyFill="1" applyBorder="1" applyAlignment="1">
      <alignment vertical="center" shrinkToFit="1"/>
    </xf>
    <xf numFmtId="0" fontId="13" fillId="3" borderId="68" xfId="3" applyFont="1" applyFill="1" applyBorder="1" applyAlignment="1">
      <alignment horizontal="center" vertical="center"/>
    </xf>
    <xf numFmtId="181" fontId="12" fillId="3" borderId="93" xfId="3" applyNumberFormat="1" applyFont="1" applyFill="1" applyBorder="1" applyAlignment="1">
      <alignment vertical="center" shrinkToFit="1"/>
    </xf>
    <xf numFmtId="176" fontId="12" fillId="0" borderId="3" xfId="3" applyNumberFormat="1" applyFont="1" applyFill="1" applyBorder="1" applyAlignment="1">
      <alignment vertical="center" shrinkToFit="1"/>
    </xf>
    <xf numFmtId="176" fontId="12" fillId="0" borderId="26" xfId="3" applyNumberFormat="1" applyFont="1" applyFill="1" applyBorder="1" applyAlignment="1">
      <alignment vertical="center" shrinkToFit="1"/>
    </xf>
    <xf numFmtId="176" fontId="12" fillId="3" borderId="67" xfId="3" applyNumberFormat="1" applyFont="1" applyFill="1" applyBorder="1" applyAlignment="1">
      <alignment vertical="center" shrinkToFit="1"/>
    </xf>
    <xf numFmtId="181" fontId="12" fillId="3" borderId="11" xfId="3" applyNumberFormat="1" applyFont="1" applyFill="1" applyBorder="1" applyAlignment="1">
      <alignment horizontal="right" vertical="center" shrinkToFit="1"/>
    </xf>
    <xf numFmtId="181" fontId="12" fillId="3" borderId="22" xfId="3" applyNumberFormat="1" applyFont="1" applyFill="1" applyBorder="1" applyAlignment="1">
      <alignment horizontal="right" vertical="center" shrinkToFit="1"/>
    </xf>
    <xf numFmtId="181" fontId="12" fillId="3" borderId="27" xfId="3" applyNumberFormat="1" applyFont="1" applyFill="1" applyBorder="1" applyAlignment="1">
      <alignment horizontal="right" vertical="center" shrinkToFit="1"/>
    </xf>
    <xf numFmtId="181" fontId="12" fillId="3" borderId="68" xfId="3" applyNumberFormat="1" applyFont="1" applyFill="1" applyBorder="1" applyAlignment="1">
      <alignment horizontal="right" vertical="center" shrinkToFit="1"/>
    </xf>
    <xf numFmtId="181" fontId="12" fillId="3" borderId="34" xfId="3" applyNumberFormat="1" applyFont="1" applyFill="1" applyBorder="1" applyAlignment="1">
      <alignment vertical="center" shrinkToFit="1"/>
    </xf>
    <xf numFmtId="0" fontId="13" fillId="3" borderId="92" xfId="3" applyFont="1" applyFill="1" applyBorder="1" applyAlignment="1">
      <alignment horizontal="center" vertical="center"/>
    </xf>
    <xf numFmtId="181" fontId="12" fillId="3" borderId="99" xfId="3" applyNumberFormat="1" applyFont="1" applyFill="1" applyBorder="1" applyAlignment="1">
      <alignment vertical="center" shrinkToFit="1"/>
    </xf>
    <xf numFmtId="181" fontId="12" fillId="3" borderId="89" xfId="3" applyNumberFormat="1" applyFont="1" applyFill="1" applyBorder="1" applyAlignment="1">
      <alignment horizontal="right" vertical="center" shrinkToFit="1"/>
    </xf>
    <xf numFmtId="181" fontId="12" fillId="3" borderId="98" xfId="3" applyNumberFormat="1" applyFont="1" applyFill="1" applyBorder="1" applyAlignment="1">
      <alignment horizontal="right" vertical="center" shrinkToFit="1"/>
    </xf>
    <xf numFmtId="181" fontId="12" fillId="3" borderId="84" xfId="3" applyNumberFormat="1" applyFont="1" applyFill="1" applyBorder="1" applyAlignment="1">
      <alignment horizontal="right" vertical="center" shrinkToFit="1"/>
    </xf>
    <xf numFmtId="181" fontId="12" fillId="3" borderId="92" xfId="3" applyNumberFormat="1" applyFont="1" applyFill="1" applyBorder="1" applyAlignment="1">
      <alignment horizontal="right" vertical="center" shrinkToFit="1"/>
    </xf>
    <xf numFmtId="38" fontId="10" fillId="0" borderId="47" xfId="5" applyFont="1" applyFill="1" applyBorder="1" applyAlignment="1">
      <alignment horizontal="center" vertical="center"/>
    </xf>
    <xf numFmtId="177" fontId="19" fillId="0" borderId="2" xfId="5" applyNumberFormat="1" applyFont="1" applyFill="1" applyBorder="1" applyAlignment="1">
      <alignment vertical="center" shrinkToFit="1"/>
    </xf>
    <xf numFmtId="177" fontId="19" fillId="0" borderId="24" xfId="5" applyNumberFormat="1" applyFont="1" applyFill="1" applyBorder="1" applyAlignment="1">
      <alignment vertical="center" shrinkToFit="1"/>
    </xf>
    <xf numFmtId="177" fontId="19" fillId="3" borderId="47" xfId="5" applyNumberFormat="1" applyFont="1" applyFill="1" applyBorder="1" applyAlignment="1">
      <alignment vertical="center" shrinkToFit="1"/>
    </xf>
    <xf numFmtId="0" fontId="10" fillId="3" borderId="47" xfId="3" applyFont="1" applyFill="1" applyBorder="1" applyAlignment="1">
      <alignment horizontal="center" vertical="center"/>
    </xf>
    <xf numFmtId="181" fontId="19" fillId="3" borderId="97" xfId="3" applyNumberFormat="1" applyFont="1" applyFill="1" applyBorder="1" applyAlignment="1">
      <alignment vertical="center" shrinkToFit="1"/>
    </xf>
    <xf numFmtId="181" fontId="12" fillId="3" borderId="64" xfId="3" applyNumberFormat="1" applyFont="1" applyFill="1" applyBorder="1" applyAlignment="1">
      <alignment horizontal="right" vertical="center" shrinkToFit="1"/>
    </xf>
    <xf numFmtId="181" fontId="12" fillId="3" borderId="69" xfId="3" applyNumberFormat="1" applyFont="1" applyFill="1" applyBorder="1" applyAlignment="1">
      <alignment horizontal="right" vertical="center" shrinkToFit="1"/>
    </xf>
    <xf numFmtId="181" fontId="12" fillId="3" borderId="91" xfId="3" applyNumberFormat="1" applyFont="1" applyFill="1" applyBorder="1" applyAlignment="1">
      <alignment horizontal="right" vertical="center" shrinkToFit="1"/>
    </xf>
    <xf numFmtId="181" fontId="12" fillId="3" borderId="63" xfId="3" applyNumberFormat="1" applyFont="1" applyFill="1" applyBorder="1" applyAlignment="1">
      <alignment horizontal="right" vertical="center" shrinkToFit="1"/>
    </xf>
    <xf numFmtId="0" fontId="13" fillId="0" borderId="94" xfId="3" applyFont="1" applyFill="1" applyBorder="1" applyAlignment="1">
      <alignment horizontal="center" vertical="center"/>
    </xf>
    <xf numFmtId="177" fontId="12" fillId="0" borderId="87" xfId="5" applyNumberFormat="1" applyFont="1" applyFill="1" applyBorder="1" applyAlignment="1">
      <alignment vertical="center" shrinkToFit="1"/>
    </xf>
    <xf numFmtId="177" fontId="12" fillId="0" borderId="96" xfId="5" applyNumberFormat="1" applyFont="1" applyFill="1" applyBorder="1" applyAlignment="1">
      <alignment vertical="center" shrinkToFit="1"/>
    </xf>
    <xf numFmtId="177" fontId="12" fillId="0" borderId="95" xfId="5" applyNumberFormat="1" applyFont="1" applyFill="1" applyBorder="1" applyAlignment="1">
      <alignment vertical="center" shrinkToFit="1"/>
    </xf>
    <xf numFmtId="177" fontId="12" fillId="3" borderId="94" xfId="5" applyNumberFormat="1" applyFont="1" applyFill="1" applyBorder="1" applyAlignment="1">
      <alignment vertical="center" shrinkToFit="1"/>
    </xf>
    <xf numFmtId="0" fontId="12" fillId="0" borderId="6" xfId="3" applyFont="1" applyFill="1" applyBorder="1" applyAlignment="1">
      <alignment horizontal="center" vertical="center" shrinkToFit="1"/>
    </xf>
    <xf numFmtId="0" fontId="12" fillId="0" borderId="5" xfId="3" applyFont="1" applyFill="1" applyBorder="1" applyAlignment="1">
      <alignment horizontal="center" vertical="center" shrinkToFit="1"/>
    </xf>
    <xf numFmtId="0" fontId="13" fillId="0" borderId="5" xfId="3" applyFont="1" applyFill="1" applyBorder="1" applyAlignment="1">
      <alignment horizontal="center" vertical="center" wrapText="1" shrinkToFit="1"/>
    </xf>
    <xf numFmtId="0" fontId="26" fillId="0" borderId="5" xfId="3" applyFont="1" applyFill="1" applyBorder="1" applyAlignment="1">
      <alignment horizontal="center" vertical="center" wrapText="1" shrinkToFit="1"/>
    </xf>
    <xf numFmtId="0" fontId="12" fillId="0" borderId="16" xfId="3" applyFont="1" applyFill="1" applyBorder="1" applyAlignment="1">
      <alignment horizontal="center" vertical="center" shrinkToFit="1"/>
    </xf>
    <xf numFmtId="38" fontId="16" fillId="0" borderId="67" xfId="5" applyFont="1" applyFill="1" applyBorder="1" applyAlignment="1">
      <alignment horizontal="center" vertical="center"/>
    </xf>
    <xf numFmtId="0" fontId="16" fillId="3" borderId="29" xfId="3" applyFont="1" applyFill="1" applyBorder="1" applyAlignment="1">
      <alignment horizontal="center" vertical="center"/>
    </xf>
    <xf numFmtId="0" fontId="16" fillId="0" borderId="52" xfId="3" applyFont="1" applyFill="1" applyBorder="1" applyAlignment="1">
      <alignment horizontal="center" vertical="center"/>
    </xf>
    <xf numFmtId="0" fontId="16" fillId="3" borderId="68" xfId="3" applyFont="1" applyFill="1" applyBorder="1" applyAlignment="1">
      <alignment horizontal="center" vertical="center"/>
    </xf>
    <xf numFmtId="38" fontId="16" fillId="0" borderId="52" xfId="5" applyFont="1" applyFill="1" applyBorder="1" applyAlignment="1">
      <alignment horizontal="center" vertical="center"/>
    </xf>
    <xf numFmtId="38" fontId="16" fillId="0" borderId="47" xfId="5" applyFont="1" applyFill="1" applyBorder="1" applyAlignment="1">
      <alignment horizontal="center" vertical="center"/>
    </xf>
    <xf numFmtId="0" fontId="16" fillId="3" borderId="47" xfId="3" applyFont="1" applyFill="1" applyBorder="1" applyAlignment="1">
      <alignment horizontal="center" vertical="center"/>
    </xf>
    <xf numFmtId="38" fontId="16" fillId="3" borderId="67" xfId="5" applyFont="1" applyFill="1" applyBorder="1" applyAlignment="1">
      <alignment horizontal="center" vertical="center"/>
    </xf>
    <xf numFmtId="38" fontId="16" fillId="3" borderId="52" xfId="5" applyFont="1" applyFill="1" applyBorder="1" applyAlignment="1">
      <alignment horizontal="center" vertical="center"/>
    </xf>
    <xf numFmtId="0" fontId="16" fillId="3" borderId="67" xfId="3" applyFont="1" applyFill="1" applyBorder="1" applyAlignment="1">
      <alignment horizontal="center" vertical="center"/>
    </xf>
    <xf numFmtId="0" fontId="16" fillId="3" borderId="92" xfId="3" applyFont="1" applyFill="1" applyBorder="1" applyAlignment="1">
      <alignment horizontal="center" vertical="center"/>
    </xf>
    <xf numFmtId="38" fontId="18" fillId="3" borderId="47" xfId="5" applyFont="1" applyFill="1" applyBorder="1" applyAlignment="1">
      <alignment horizontal="center" vertical="center"/>
    </xf>
    <xf numFmtId="0" fontId="18" fillId="3" borderId="29" xfId="3" applyFont="1" applyFill="1" applyBorder="1" applyAlignment="1">
      <alignment horizontal="center" vertical="center"/>
    </xf>
    <xf numFmtId="38" fontId="18" fillId="3" borderId="52" xfId="5" applyFont="1" applyFill="1" applyBorder="1" applyAlignment="1">
      <alignment horizontal="center" vertical="center"/>
    </xf>
    <xf numFmtId="0" fontId="18" fillId="3" borderId="63" xfId="3" applyFont="1" applyFill="1" applyBorder="1" applyAlignment="1">
      <alignment horizontal="center" vertical="center"/>
    </xf>
    <xf numFmtId="0" fontId="16" fillId="0" borderId="47" xfId="3" applyFont="1" applyFill="1" applyBorder="1" applyAlignment="1">
      <alignment horizontal="center" vertical="center"/>
    </xf>
    <xf numFmtId="38" fontId="16" fillId="0" borderId="52" xfId="5" applyFont="1" applyFill="1" applyBorder="1" applyAlignment="1">
      <alignment horizontal="center" vertical="center" shrinkToFit="1"/>
    </xf>
    <xf numFmtId="177" fontId="12" fillId="0" borderId="3" xfId="5" applyNumberFormat="1" applyFont="1" applyFill="1" applyBorder="1" applyAlignment="1">
      <alignment vertical="center"/>
    </xf>
    <xf numFmtId="177" fontId="12" fillId="0" borderId="26" xfId="5" applyNumberFormat="1" applyFont="1" applyFill="1" applyBorder="1" applyAlignment="1">
      <alignment vertical="center"/>
    </xf>
    <xf numFmtId="177" fontId="12" fillId="3" borderId="10" xfId="5" applyNumberFormat="1" applyFont="1" applyFill="1" applyBorder="1" applyAlignment="1">
      <alignment vertical="center"/>
    </xf>
    <xf numFmtId="181" fontId="12" fillId="3" borderId="35" xfId="3" applyNumberFormat="1" applyFont="1" applyFill="1" applyBorder="1" applyAlignment="1">
      <alignment horizontal="right" vertical="center" shrinkToFit="1"/>
    </xf>
    <xf numFmtId="177" fontId="12" fillId="0" borderId="57" xfId="3" applyNumberFormat="1" applyFont="1" applyFill="1" applyBorder="1" applyAlignment="1">
      <alignment vertical="center"/>
    </xf>
    <xf numFmtId="177" fontId="12" fillId="0" borderId="51" xfId="3" applyNumberFormat="1" applyFont="1" applyFill="1" applyBorder="1" applyAlignment="1">
      <alignment vertical="center"/>
    </xf>
    <xf numFmtId="177" fontId="12" fillId="3" borderId="45" xfId="3" applyNumberFormat="1" applyFont="1" applyFill="1" applyBorder="1" applyAlignment="1">
      <alignment vertical="center"/>
    </xf>
    <xf numFmtId="181" fontId="12" fillId="3" borderId="11" xfId="3" applyNumberFormat="1" applyFont="1" applyFill="1" applyBorder="1" applyAlignment="1">
      <alignment vertical="center" shrinkToFit="1"/>
    </xf>
    <xf numFmtId="181" fontId="12" fillId="3" borderId="15" xfId="3" applyNumberFormat="1" applyFont="1" applyFill="1" applyBorder="1" applyAlignment="1">
      <alignment horizontal="right" vertical="center" shrinkToFit="1"/>
    </xf>
    <xf numFmtId="177" fontId="12" fillId="0" borderId="2" xfId="3" applyNumberFormat="1" applyFont="1" applyFill="1" applyBorder="1" applyAlignment="1">
      <alignment vertical="center"/>
    </xf>
    <xf numFmtId="177" fontId="12" fillId="0" borderId="24" xfId="3" applyNumberFormat="1" applyFont="1" applyFill="1" applyBorder="1" applyAlignment="1">
      <alignment vertical="center"/>
    </xf>
    <xf numFmtId="177" fontId="12" fillId="3" borderId="8" xfId="5" applyNumberFormat="1" applyFont="1" applyFill="1" applyBorder="1" applyAlignment="1">
      <alignment vertical="center"/>
    </xf>
    <xf numFmtId="181" fontId="12" fillId="3" borderId="2" xfId="3" applyNumberFormat="1" applyFont="1" applyFill="1" applyBorder="1" applyAlignment="1">
      <alignment vertical="center" shrinkToFit="1"/>
    </xf>
    <xf numFmtId="177" fontId="12" fillId="0" borderId="2" xfId="5" applyNumberFormat="1" applyFont="1" applyFill="1" applyBorder="1" applyAlignment="1">
      <alignment vertical="center"/>
    </xf>
    <xf numFmtId="177" fontId="12" fillId="0" borderId="24" xfId="5" applyNumberFormat="1" applyFont="1" applyFill="1" applyBorder="1" applyAlignment="1">
      <alignment vertical="center"/>
    </xf>
    <xf numFmtId="176" fontId="12" fillId="3" borderId="3" xfId="3" applyNumberFormat="1" applyFont="1" applyFill="1" applyBorder="1" applyAlignment="1">
      <alignment vertical="center"/>
    </xf>
    <xf numFmtId="176" fontId="12" fillId="3" borderId="26" xfId="3" applyNumberFormat="1" applyFont="1" applyFill="1" applyBorder="1" applyAlignment="1">
      <alignment vertical="center"/>
    </xf>
    <xf numFmtId="176" fontId="12" fillId="3" borderId="10" xfId="3" applyNumberFormat="1" applyFont="1" applyFill="1" applyBorder="1" applyAlignment="1">
      <alignment vertical="center"/>
    </xf>
    <xf numFmtId="176" fontId="12" fillId="3" borderId="57" xfId="3" applyNumberFormat="1" applyFont="1" applyFill="1" applyBorder="1" applyAlignment="1">
      <alignment vertical="center"/>
    </xf>
    <xf numFmtId="176" fontId="12" fillId="3" borderId="51" xfId="3" applyNumberFormat="1" applyFont="1" applyFill="1" applyBorder="1" applyAlignment="1">
      <alignment vertical="center"/>
    </xf>
    <xf numFmtId="176" fontId="12" fillId="3" borderId="45" xfId="3" applyNumberFormat="1" applyFont="1" applyFill="1" applyBorder="1" applyAlignment="1">
      <alignment vertical="center"/>
    </xf>
    <xf numFmtId="181" fontId="12" fillId="3" borderId="2" xfId="3" applyNumberFormat="1" applyFont="1" applyFill="1" applyBorder="1" applyAlignment="1">
      <alignment horizontal="right" vertical="center" shrinkToFit="1"/>
    </xf>
    <xf numFmtId="181" fontId="12" fillId="3" borderId="24" xfId="3" applyNumberFormat="1" applyFont="1" applyFill="1" applyBorder="1" applyAlignment="1">
      <alignment horizontal="right" vertical="center" shrinkToFit="1"/>
    </xf>
    <xf numFmtId="181" fontId="12" fillId="3" borderId="8" xfId="3" applyNumberFormat="1" applyFont="1" applyFill="1" applyBorder="1" applyAlignment="1">
      <alignment horizontal="right" vertical="center" shrinkToFit="1"/>
    </xf>
    <xf numFmtId="181" fontId="12" fillId="3" borderId="89" xfId="3" applyNumberFormat="1" applyFont="1" applyFill="1" applyBorder="1" applyAlignment="1">
      <alignment vertical="center" shrinkToFit="1"/>
    </xf>
    <xf numFmtId="181" fontId="12" fillId="3" borderId="83" xfId="3" applyNumberFormat="1" applyFont="1" applyFill="1" applyBorder="1" applyAlignment="1">
      <alignment horizontal="right" vertical="center" shrinkToFit="1"/>
    </xf>
    <xf numFmtId="177" fontId="19" fillId="3" borderId="2" xfId="5" applyNumberFormat="1" applyFont="1" applyFill="1" applyBorder="1" applyAlignment="1">
      <alignment vertical="center"/>
    </xf>
    <xf numFmtId="177" fontId="19" fillId="3" borderId="24" xfId="5" applyNumberFormat="1" applyFont="1" applyFill="1" applyBorder="1" applyAlignment="1">
      <alignment vertical="center"/>
    </xf>
    <xf numFmtId="177" fontId="19" fillId="3" borderId="8" xfId="5" applyNumberFormat="1" applyFont="1" applyFill="1" applyBorder="1" applyAlignment="1">
      <alignment vertical="center"/>
    </xf>
    <xf numFmtId="181" fontId="19" fillId="3" borderId="34" xfId="3" applyNumberFormat="1" applyFont="1" applyFill="1" applyBorder="1" applyAlignment="1">
      <alignment vertical="center" shrinkToFit="1"/>
    </xf>
    <xf numFmtId="177" fontId="19" fillId="3" borderId="57" xfId="3" applyNumberFormat="1" applyFont="1" applyFill="1" applyBorder="1" applyAlignment="1">
      <alignment vertical="center"/>
    </xf>
    <xf numFmtId="177" fontId="19" fillId="3" borderId="51" xfId="3" applyNumberFormat="1" applyFont="1" applyFill="1" applyBorder="1" applyAlignment="1">
      <alignment vertical="center"/>
    </xf>
    <xf numFmtId="177" fontId="19" fillId="3" borderId="45" xfId="3" applyNumberFormat="1" applyFont="1" applyFill="1" applyBorder="1" applyAlignment="1">
      <alignment vertical="center"/>
    </xf>
    <xf numFmtId="181" fontId="19" fillId="3" borderId="64" xfId="3" applyNumberFormat="1" applyFont="1" applyFill="1" applyBorder="1" applyAlignment="1">
      <alignment vertical="center" shrinkToFit="1"/>
    </xf>
    <xf numFmtId="177" fontId="12" fillId="0" borderId="87" xfId="5" applyNumberFormat="1" applyFont="1" applyFill="1" applyBorder="1" applyAlignment="1">
      <alignment vertical="center"/>
    </xf>
    <xf numFmtId="177" fontId="12" fillId="0" borderId="95" xfId="5" applyNumberFormat="1" applyFont="1" applyFill="1" applyBorder="1" applyAlignment="1">
      <alignment vertical="center"/>
    </xf>
    <xf numFmtId="177" fontId="12" fillId="3" borderId="86" xfId="5" applyNumberFormat="1" applyFont="1" applyFill="1" applyBorder="1" applyAlignment="1">
      <alignment vertical="center"/>
    </xf>
    <xf numFmtId="177" fontId="12" fillId="0" borderId="57" xfId="3" applyNumberFormat="1" applyFont="1" applyFill="1" applyBorder="1" applyAlignment="1">
      <alignment vertical="center" shrinkToFit="1"/>
    </xf>
    <xf numFmtId="177" fontId="12" fillId="0" borderId="51" xfId="3" applyNumberFormat="1" applyFont="1" applyFill="1" applyBorder="1" applyAlignment="1">
      <alignment vertical="center" shrinkToFit="1"/>
    </xf>
    <xf numFmtId="177" fontId="12" fillId="3" borderId="8" xfId="3" applyNumberFormat="1" applyFont="1" applyFill="1" applyBorder="1" applyAlignment="1">
      <alignment vertical="center" shrinkToFit="1"/>
    </xf>
    <xf numFmtId="181" fontId="10" fillId="0" borderId="0" xfId="3" applyNumberFormat="1" applyFont="1" applyFill="1" applyAlignment="1">
      <alignment horizontal="right" vertical="center"/>
    </xf>
    <xf numFmtId="181" fontId="13" fillId="3" borderId="29" xfId="3" applyNumberFormat="1" applyFont="1" applyFill="1" applyBorder="1" applyAlignment="1">
      <alignment horizontal="right" vertical="center" shrinkToFit="1"/>
    </xf>
    <xf numFmtId="0" fontId="13" fillId="0" borderId="0" xfId="3" applyFont="1" applyFill="1" applyAlignment="1">
      <alignment horizontal="left" vertical="center"/>
    </xf>
    <xf numFmtId="0" fontId="12" fillId="0" borderId="7" xfId="3" applyFont="1" applyFill="1" applyBorder="1" applyAlignment="1">
      <alignment horizontal="right" vertical="center"/>
    </xf>
    <xf numFmtId="0" fontId="12" fillId="0" borderId="3" xfId="3" applyFont="1" applyFill="1" applyBorder="1" applyAlignment="1">
      <alignment horizontal="left" vertical="center" shrinkToFit="1"/>
    </xf>
    <xf numFmtId="0" fontId="12" fillId="0" borderId="32" xfId="3" applyFont="1" applyFill="1" applyBorder="1" applyAlignment="1">
      <alignment horizontal="center" vertical="center" shrinkToFit="1"/>
    </xf>
    <xf numFmtId="0" fontId="12" fillId="0" borderId="56" xfId="3" applyFont="1" applyFill="1" applyBorder="1" applyAlignment="1">
      <alignment horizontal="center" vertical="center" shrinkToFit="1"/>
    </xf>
    <xf numFmtId="0" fontId="16" fillId="0" borderId="23" xfId="3" applyFont="1" applyFill="1" applyBorder="1" applyAlignment="1">
      <alignment horizontal="distributed" vertical="center" shrinkToFit="1"/>
    </xf>
    <xf numFmtId="0" fontId="13" fillId="0" borderId="21" xfId="3" applyFont="1" applyFill="1" applyBorder="1" applyAlignment="1">
      <alignment horizontal="distributed" vertical="center" shrinkToFit="1"/>
    </xf>
    <xf numFmtId="0" fontId="12" fillId="0" borderId="11" xfId="3" applyFont="1" applyFill="1" applyBorder="1" applyAlignment="1">
      <alignment horizontal="left" vertical="center" shrinkToFit="1"/>
    </xf>
    <xf numFmtId="0" fontId="12" fillId="0" borderId="27" xfId="3" applyFont="1" applyFill="1" applyBorder="1" applyAlignment="1">
      <alignment horizontal="left" vertical="center" shrinkToFit="1"/>
    </xf>
    <xf numFmtId="0" fontId="16" fillId="0" borderId="37" xfId="3" applyFont="1" applyFill="1" applyBorder="1" applyAlignment="1">
      <alignment horizontal="distributed" vertical="center"/>
    </xf>
    <xf numFmtId="0" fontId="13" fillId="0" borderId="38" xfId="3" applyFont="1" applyFill="1" applyBorder="1" applyAlignment="1">
      <alignment horizontal="distributed" vertical="center"/>
    </xf>
    <xf numFmtId="0" fontId="12" fillId="0" borderId="2" xfId="3" applyFont="1" applyFill="1" applyBorder="1" applyAlignment="1">
      <alignment horizontal="left" vertical="center" shrinkToFit="1"/>
    </xf>
    <xf numFmtId="0" fontId="12" fillId="0" borderId="0" xfId="3" applyFont="1" applyFill="1" applyBorder="1" applyAlignment="1">
      <alignment horizontal="left" vertical="center" shrinkToFit="1"/>
    </xf>
    <xf numFmtId="0" fontId="12" fillId="0" borderId="8" xfId="3" applyFont="1" applyFill="1" applyBorder="1" applyAlignment="1">
      <alignment horizontal="center" vertical="center" shrinkToFit="1"/>
    </xf>
    <xf numFmtId="0" fontId="12" fillId="0" borderId="113" xfId="3" applyFont="1" applyFill="1" applyBorder="1" applyAlignment="1">
      <alignment horizontal="left" vertical="center" shrinkToFit="1"/>
    </xf>
    <xf numFmtId="0" fontId="12" fillId="0" borderId="101" xfId="3" applyFont="1" applyFill="1" applyBorder="1" applyAlignment="1">
      <alignment horizontal="center" vertical="center" shrinkToFit="1"/>
    </xf>
    <xf numFmtId="0" fontId="12" fillId="0" borderId="112" xfId="3" applyFont="1" applyFill="1" applyBorder="1" applyAlignment="1">
      <alignment horizontal="left" vertical="center" shrinkToFit="1"/>
    </xf>
    <xf numFmtId="0" fontId="16" fillId="0" borderId="111" xfId="3" applyFont="1" applyFill="1" applyBorder="1" applyAlignment="1">
      <alignment horizontal="distributed" vertical="center"/>
    </xf>
    <xf numFmtId="0" fontId="13" fillId="0" borderId="110" xfId="3" applyFont="1" applyFill="1" applyBorder="1" applyAlignment="1">
      <alignment horizontal="distributed" vertical="center"/>
    </xf>
    <xf numFmtId="0" fontId="12" fillId="3" borderId="3" xfId="3" applyFont="1" applyFill="1" applyBorder="1" applyAlignment="1">
      <alignment horizontal="left" vertical="center" shrinkToFit="1"/>
    </xf>
    <xf numFmtId="0" fontId="12" fillId="3" borderId="4" xfId="3" applyFont="1" applyFill="1" applyBorder="1" applyAlignment="1">
      <alignment horizontal="left" vertical="center" shrinkToFit="1"/>
    </xf>
    <xf numFmtId="0" fontId="12" fillId="3" borderId="10" xfId="3" applyFont="1" applyFill="1" applyBorder="1" applyAlignment="1">
      <alignment horizontal="center" vertical="center" shrinkToFit="1"/>
    </xf>
    <xf numFmtId="0" fontId="12" fillId="3" borderId="56" xfId="3" applyFont="1" applyFill="1" applyBorder="1" applyAlignment="1">
      <alignment horizontal="center" vertical="center" shrinkToFit="1"/>
    </xf>
    <xf numFmtId="0" fontId="16" fillId="3" borderId="23" xfId="3" applyFont="1" applyFill="1" applyBorder="1" applyAlignment="1">
      <alignment horizontal="distributed" vertical="center" shrinkToFit="1"/>
    </xf>
    <xf numFmtId="0" fontId="13" fillId="3" borderId="21" xfId="3" applyFont="1" applyFill="1" applyBorder="1" applyAlignment="1">
      <alignment horizontal="distributed" vertical="center" shrinkToFit="1"/>
    </xf>
    <xf numFmtId="0" fontId="12" fillId="3" borderId="11" xfId="3" applyFont="1" applyFill="1" applyBorder="1" applyAlignment="1">
      <alignment horizontal="left" vertical="center" shrinkToFit="1"/>
    </xf>
    <xf numFmtId="0" fontId="12" fillId="3" borderId="27" xfId="3" applyFont="1" applyFill="1" applyBorder="1" applyAlignment="1">
      <alignment horizontal="left" vertical="center" shrinkToFit="1"/>
    </xf>
    <xf numFmtId="0" fontId="16" fillId="3" borderId="37" xfId="3" applyFont="1" applyFill="1" applyBorder="1" applyAlignment="1">
      <alignment horizontal="distributed" vertical="center"/>
    </xf>
    <xf numFmtId="0" fontId="13" fillId="3" borderId="38" xfId="3" applyFont="1" applyFill="1" applyBorder="1" applyAlignment="1">
      <alignment horizontal="distributed" vertical="center"/>
    </xf>
    <xf numFmtId="0" fontId="12" fillId="0" borderId="54" xfId="3" applyFont="1" applyFill="1" applyBorder="1" applyAlignment="1">
      <alignment horizontal="left" vertical="center" shrinkToFit="1"/>
    </xf>
    <xf numFmtId="0" fontId="16" fillId="0" borderId="44" xfId="3" applyFont="1" applyFill="1" applyBorder="1" applyAlignment="1">
      <alignment horizontal="distributed" vertical="center"/>
    </xf>
    <xf numFmtId="0" fontId="13" fillId="0" borderId="45" xfId="3" applyFont="1" applyFill="1" applyBorder="1" applyAlignment="1">
      <alignment horizontal="distributed" vertical="center"/>
    </xf>
    <xf numFmtId="0" fontId="12" fillId="3" borderId="2" xfId="3" applyFont="1" applyFill="1" applyBorder="1" applyAlignment="1">
      <alignment horizontal="left" vertical="center" shrinkToFit="1"/>
    </xf>
    <xf numFmtId="0" fontId="12" fillId="3" borderId="0" xfId="3" applyFont="1" applyFill="1" applyBorder="1" applyAlignment="1">
      <alignment horizontal="left" vertical="center" shrinkToFit="1"/>
    </xf>
    <xf numFmtId="0" fontId="12" fillId="3" borderId="8" xfId="3" applyFont="1" applyFill="1" applyBorder="1" applyAlignment="1">
      <alignment horizontal="center" vertical="center" shrinkToFit="1"/>
    </xf>
    <xf numFmtId="0" fontId="12" fillId="3" borderId="89" xfId="3" applyFont="1" applyFill="1" applyBorder="1" applyAlignment="1">
      <alignment horizontal="left" vertical="center" shrinkToFit="1"/>
    </xf>
    <xf numFmtId="0" fontId="12" fillId="3" borderId="54" xfId="3" applyFont="1" applyFill="1" applyBorder="1" applyAlignment="1">
      <alignment horizontal="left" vertical="center" shrinkToFit="1"/>
    </xf>
    <xf numFmtId="0" fontId="16" fillId="3" borderId="44" xfId="3" applyFont="1" applyFill="1" applyBorder="1" applyAlignment="1">
      <alignment horizontal="distributed" vertical="center"/>
    </xf>
    <xf numFmtId="0" fontId="13" fillId="3" borderId="45" xfId="3" applyFont="1" applyFill="1" applyBorder="1" applyAlignment="1">
      <alignment horizontal="distributed" vertical="center"/>
    </xf>
    <xf numFmtId="0" fontId="19" fillId="3" borderId="2" xfId="3" applyFont="1" applyFill="1" applyBorder="1" applyAlignment="1">
      <alignment horizontal="left" vertical="center" shrinkToFit="1"/>
    </xf>
    <xf numFmtId="0" fontId="19" fillId="3" borderId="81" xfId="3" applyFont="1" applyFill="1" applyBorder="1" applyAlignment="1">
      <alignment horizontal="left" vertical="center" shrinkToFit="1"/>
    </xf>
    <xf numFmtId="0" fontId="19" fillId="3" borderId="80" xfId="3" applyFont="1" applyFill="1" applyBorder="1" applyAlignment="1">
      <alignment horizontal="center" vertical="center" shrinkToFit="1"/>
    </xf>
    <xf numFmtId="0" fontId="19" fillId="3" borderId="64" xfId="3" applyFont="1" applyFill="1" applyBorder="1" applyAlignment="1">
      <alignment horizontal="left" vertical="center" shrinkToFit="1"/>
    </xf>
    <xf numFmtId="0" fontId="12" fillId="3" borderId="91" xfId="3" applyFont="1" applyFill="1" applyBorder="1" applyAlignment="1">
      <alignment horizontal="left" vertical="center" shrinkToFit="1"/>
    </xf>
    <xf numFmtId="0" fontId="13" fillId="3" borderId="73" xfId="3" applyFont="1" applyFill="1" applyBorder="1" applyAlignment="1">
      <alignment horizontal="distributed" vertical="center"/>
    </xf>
    <xf numFmtId="0" fontId="12" fillId="0" borderId="15" xfId="3" applyFont="1" applyFill="1" applyBorder="1" applyAlignment="1">
      <alignment horizontal="center" vertical="center" shrinkToFit="1"/>
    </xf>
    <xf numFmtId="0" fontId="12" fillId="0" borderId="17" xfId="3" applyFont="1" applyFill="1" applyBorder="1" applyAlignment="1">
      <alignment horizontal="center" vertical="center" shrinkToFit="1"/>
    </xf>
    <xf numFmtId="0" fontId="12" fillId="0" borderId="18" xfId="3" applyFont="1" applyFill="1" applyBorder="1" applyAlignment="1">
      <alignment horizontal="center" vertical="center" shrinkToFit="1"/>
    </xf>
    <xf numFmtId="0" fontId="12" fillId="0" borderId="115" xfId="3" applyFont="1" applyFill="1" applyBorder="1" applyAlignment="1">
      <alignment horizontal="center" vertical="center" shrinkToFit="1"/>
    </xf>
    <xf numFmtId="0" fontId="12" fillId="0" borderId="116" xfId="3" applyFont="1" applyFill="1" applyBorder="1" applyAlignment="1">
      <alignment horizontal="center" vertical="center" shrinkToFit="1"/>
    </xf>
    <xf numFmtId="0" fontId="12" fillId="0" borderId="20" xfId="3" applyFont="1" applyFill="1" applyBorder="1" applyAlignment="1">
      <alignment horizontal="center" vertical="center" shrinkToFit="1"/>
    </xf>
    <xf numFmtId="0" fontId="12" fillId="0" borderId="43" xfId="3" applyFont="1" applyFill="1" applyBorder="1" applyAlignment="1">
      <alignment horizontal="center" vertical="center" shrinkToFit="1"/>
    </xf>
    <xf numFmtId="0" fontId="12" fillId="3" borderId="116" xfId="3" applyFont="1" applyFill="1" applyBorder="1" applyAlignment="1">
      <alignment horizontal="center" vertical="center" shrinkToFit="1"/>
    </xf>
    <xf numFmtId="0" fontId="12" fillId="3" borderId="17" xfId="3" applyFont="1" applyFill="1" applyBorder="1" applyAlignment="1">
      <alignment horizontal="center" vertical="center" shrinkToFit="1"/>
    </xf>
    <xf numFmtId="0" fontId="12" fillId="3" borderId="18" xfId="3" applyFont="1" applyFill="1" applyBorder="1" applyAlignment="1">
      <alignment horizontal="center" vertical="center" shrinkToFit="1"/>
    </xf>
    <xf numFmtId="0" fontId="12" fillId="3" borderId="115" xfId="3" applyFont="1" applyFill="1" applyBorder="1" applyAlignment="1">
      <alignment horizontal="center" vertical="center" shrinkToFit="1"/>
    </xf>
    <xf numFmtId="0" fontId="19" fillId="3" borderId="15" xfId="3" applyFont="1" applyFill="1" applyBorder="1" applyAlignment="1">
      <alignment horizontal="center" vertical="center" shrinkToFit="1"/>
    </xf>
    <xf numFmtId="0" fontId="19" fillId="3" borderId="17" xfId="3" applyFont="1" applyFill="1" applyBorder="1" applyAlignment="1">
      <alignment horizontal="center" vertical="center" shrinkToFit="1"/>
    </xf>
    <xf numFmtId="0" fontId="19" fillId="3" borderId="18" xfId="3" applyFont="1" applyFill="1" applyBorder="1" applyAlignment="1">
      <alignment horizontal="center" vertical="center" shrinkToFit="1"/>
    </xf>
    <xf numFmtId="0" fontId="19" fillId="3" borderId="104" xfId="3" applyFont="1" applyFill="1" applyBorder="1" applyAlignment="1">
      <alignment horizontal="center" vertical="center" shrinkToFit="1"/>
    </xf>
    <xf numFmtId="0" fontId="12" fillId="0" borderId="114" xfId="3" applyFont="1" applyFill="1" applyBorder="1" applyAlignment="1">
      <alignment horizontal="center" vertical="center" shrinkToFit="1"/>
    </xf>
    <xf numFmtId="0" fontId="13" fillId="0" borderId="2" xfId="3" applyFont="1" applyFill="1" applyBorder="1" applyAlignment="1">
      <alignment horizontal="center" vertical="center" shrinkToFit="1"/>
    </xf>
    <xf numFmtId="0" fontId="13" fillId="0" borderId="47" xfId="3" applyFont="1" applyFill="1" applyBorder="1" applyAlignment="1">
      <alignment horizontal="center" vertical="center" shrinkToFit="1"/>
    </xf>
    <xf numFmtId="176" fontId="12" fillId="0" borderId="67" xfId="3" applyNumberFormat="1" applyFont="1" applyFill="1" applyBorder="1" applyAlignment="1">
      <alignment vertical="center" shrinkToFit="1"/>
    </xf>
    <xf numFmtId="0" fontId="12" fillId="0" borderId="13" xfId="3" applyFont="1" applyFill="1" applyBorder="1" applyAlignment="1">
      <alignment horizontal="center" vertical="center" shrinkToFit="1"/>
    </xf>
    <xf numFmtId="176" fontId="12" fillId="0" borderId="2" xfId="3" applyNumberFormat="1" applyFont="1" applyFill="1" applyBorder="1" applyAlignment="1">
      <alignment vertical="center" shrinkToFit="1"/>
    </xf>
    <xf numFmtId="176" fontId="12" fillId="0" borderId="47" xfId="3" applyNumberFormat="1" applyFont="1" applyFill="1" applyBorder="1" applyAlignment="1">
      <alignment vertical="center" shrinkToFit="1"/>
    </xf>
    <xf numFmtId="176" fontId="12" fillId="0" borderId="57" xfId="3" applyNumberFormat="1" applyFont="1" applyFill="1" applyBorder="1" applyAlignment="1">
      <alignment vertical="center" shrinkToFit="1"/>
    </xf>
    <xf numFmtId="176" fontId="12" fillId="0" borderId="52" xfId="3" applyNumberFormat="1" applyFont="1" applyFill="1" applyBorder="1" applyAlignment="1">
      <alignment vertical="center" shrinkToFit="1"/>
    </xf>
    <xf numFmtId="0" fontId="13" fillId="0" borderId="14" xfId="3" applyFont="1" applyFill="1" applyBorder="1" applyAlignment="1">
      <alignment horizontal="center" vertical="center" shrinkToFit="1"/>
    </xf>
    <xf numFmtId="181" fontId="12" fillId="0" borderId="11" xfId="3" applyNumberFormat="1" applyFont="1" applyFill="1" applyBorder="1" applyAlignment="1">
      <alignment horizontal="right" vertical="center" shrinkToFit="1"/>
    </xf>
    <xf numFmtId="181" fontId="12" fillId="0" borderId="68" xfId="3" applyNumberFormat="1" applyFont="1" applyFill="1" applyBorder="1" applyAlignment="1">
      <alignment horizontal="right" vertical="center" shrinkToFit="1"/>
    </xf>
    <xf numFmtId="181" fontId="28" fillId="5" borderId="14" xfId="5" applyNumberFormat="1" applyFont="1" applyFill="1" applyBorder="1" applyAlignment="1">
      <alignment vertical="center"/>
    </xf>
    <xf numFmtId="181" fontId="28" fillId="5" borderId="13" xfId="5" applyNumberFormat="1" applyFont="1" applyFill="1" applyBorder="1" applyAlignment="1">
      <alignment vertical="center"/>
    </xf>
    <xf numFmtId="181" fontId="28" fillId="5" borderId="19" xfId="5" applyNumberFormat="1" applyFont="1" applyFill="1" applyBorder="1" applyAlignment="1">
      <alignment vertical="center"/>
    </xf>
    <xf numFmtId="181" fontId="28" fillId="5" borderId="85" xfId="5" applyNumberFormat="1" applyFont="1" applyFill="1" applyBorder="1" applyAlignment="1">
      <alignment vertical="center"/>
    </xf>
    <xf numFmtId="181" fontId="29" fillId="5" borderId="65" xfId="5" applyNumberFormat="1" applyFont="1" applyFill="1" applyBorder="1" applyAlignment="1">
      <alignment vertical="center"/>
    </xf>
    <xf numFmtId="58" fontId="11" fillId="0" borderId="0" xfId="3" applyNumberFormat="1" applyFont="1" applyFill="1" applyBorder="1" applyAlignment="1">
      <alignment horizontal="right" vertical="center"/>
    </xf>
    <xf numFmtId="181" fontId="13" fillId="0" borderId="0" xfId="3" applyNumberFormat="1" applyFont="1" applyFill="1" applyAlignment="1">
      <alignment vertical="center"/>
    </xf>
    <xf numFmtId="181" fontId="12" fillId="0" borderId="2" xfId="3" applyNumberFormat="1" applyFont="1" applyFill="1" applyBorder="1" applyAlignment="1">
      <alignment horizontal="right" vertical="center" shrinkToFit="1"/>
    </xf>
    <xf numFmtId="0" fontId="13" fillId="0" borderId="19" xfId="3" applyFont="1" applyFill="1" applyBorder="1" applyAlignment="1">
      <alignment horizontal="center" vertical="center" shrinkToFit="1"/>
    </xf>
    <xf numFmtId="181" fontId="12" fillId="0" borderId="34" xfId="3" applyNumberFormat="1" applyFont="1" applyFill="1" applyBorder="1" applyAlignment="1">
      <alignment horizontal="right" vertical="center" shrinkToFit="1"/>
    </xf>
    <xf numFmtId="181" fontId="12" fillId="0" borderId="29" xfId="3" applyNumberFormat="1" applyFont="1" applyFill="1" applyBorder="1" applyAlignment="1">
      <alignment horizontal="right" vertical="center" shrinkToFit="1"/>
    </xf>
    <xf numFmtId="0" fontId="13" fillId="0" borderId="85" xfId="3" applyFont="1" applyFill="1" applyBorder="1" applyAlignment="1">
      <alignment horizontal="center" vertical="center" shrinkToFit="1"/>
    </xf>
    <xf numFmtId="181" fontId="12" fillId="0" borderId="89" xfId="3" applyNumberFormat="1" applyFont="1" applyFill="1" applyBorder="1" applyAlignment="1">
      <alignment horizontal="right" vertical="center" shrinkToFit="1"/>
    </xf>
    <xf numFmtId="181" fontId="12" fillId="0" borderId="92" xfId="3" applyNumberFormat="1" applyFont="1" applyFill="1" applyBorder="1" applyAlignment="1">
      <alignment horizontal="right" vertical="center" shrinkToFit="1"/>
    </xf>
    <xf numFmtId="0" fontId="19" fillId="0" borderId="13" xfId="3" applyFont="1" applyFill="1" applyBorder="1" applyAlignment="1">
      <alignment horizontal="center" vertical="center" shrinkToFit="1"/>
    </xf>
    <xf numFmtId="176" fontId="19" fillId="0" borderId="2" xfId="3" applyNumberFormat="1" applyFont="1" applyFill="1" applyBorder="1" applyAlignment="1">
      <alignment vertical="center" shrinkToFit="1"/>
    </xf>
    <xf numFmtId="176" fontId="19" fillId="0" borderId="47" xfId="3" applyNumberFormat="1" applyFont="1" applyFill="1" applyBorder="1" applyAlignment="1">
      <alignment vertical="center" shrinkToFit="1"/>
    </xf>
    <xf numFmtId="0" fontId="10" fillId="0" borderId="65" xfId="3" applyFont="1" applyFill="1" applyBorder="1" applyAlignment="1">
      <alignment horizontal="center" vertical="center" shrinkToFit="1"/>
    </xf>
    <xf numFmtId="181" fontId="19" fillId="0" borderId="64" xfId="3" applyNumberFormat="1" applyFont="1" applyFill="1" applyBorder="1" applyAlignment="1">
      <alignment horizontal="right" vertical="center" shrinkToFit="1"/>
    </xf>
    <xf numFmtId="181" fontId="19" fillId="0" borderId="63" xfId="3" applyNumberFormat="1" applyFont="1" applyFill="1" applyBorder="1" applyAlignment="1">
      <alignment horizontal="right" vertical="center" shrinkToFit="1"/>
    </xf>
    <xf numFmtId="181" fontId="12" fillId="0" borderId="40" xfId="3" applyNumberFormat="1" applyFont="1" applyFill="1" applyBorder="1" applyAlignment="1">
      <alignment horizontal="right" vertical="center" shrinkToFit="1"/>
    </xf>
    <xf numFmtId="181" fontId="12" fillId="0" borderId="8" xfId="3" applyNumberFormat="1" applyFont="1" applyFill="1" applyBorder="1" applyAlignment="1">
      <alignment horizontal="right" vertical="center" shrinkToFit="1"/>
    </xf>
    <xf numFmtId="176" fontId="12" fillId="0" borderId="3" xfId="3" applyNumberFormat="1" applyFont="1" applyFill="1" applyBorder="1" applyAlignment="1">
      <alignment horizontal="right" vertical="center" shrinkToFit="1"/>
    </xf>
    <xf numFmtId="176" fontId="12" fillId="0" borderId="67" xfId="3" applyNumberFormat="1" applyFont="1" applyFill="1" applyBorder="1" applyAlignment="1">
      <alignment horizontal="right" vertical="center" shrinkToFit="1"/>
    </xf>
    <xf numFmtId="181" fontId="12" fillId="0" borderId="35" xfId="3" applyNumberFormat="1" applyFont="1" applyFill="1" applyBorder="1" applyAlignment="1">
      <alignment horizontal="right" vertical="center" shrinkToFit="1"/>
    </xf>
    <xf numFmtId="176" fontId="12" fillId="0" borderId="2" xfId="3" applyNumberFormat="1" applyFont="1" applyFill="1" applyBorder="1" applyAlignment="1">
      <alignment horizontal="right" vertical="center" shrinkToFit="1"/>
    </xf>
    <xf numFmtId="176" fontId="12" fillId="0" borderId="47" xfId="3" applyNumberFormat="1" applyFont="1" applyFill="1" applyBorder="1" applyAlignment="1">
      <alignment horizontal="right" vertical="center" shrinkToFit="1"/>
    </xf>
    <xf numFmtId="181" fontId="12" fillId="0" borderId="49" xfId="3" applyNumberFormat="1" applyFont="1" applyFill="1" applyBorder="1" applyAlignment="1">
      <alignment horizontal="right" vertical="center" shrinkToFit="1"/>
    </xf>
    <xf numFmtId="181" fontId="12" fillId="0" borderId="15" xfId="3" applyNumberFormat="1" applyFont="1" applyFill="1" applyBorder="1" applyAlignment="1">
      <alignment horizontal="right" vertical="center" shrinkToFit="1"/>
    </xf>
    <xf numFmtId="181" fontId="12" fillId="0" borderId="106" xfId="3" applyNumberFormat="1" applyFont="1" applyFill="1" applyBorder="1" applyAlignment="1">
      <alignment horizontal="right" vertical="center" shrinkToFit="1"/>
    </xf>
    <xf numFmtId="181" fontId="12" fillId="0" borderId="83" xfId="3" applyNumberFormat="1" applyFont="1" applyFill="1" applyBorder="1" applyAlignment="1">
      <alignment horizontal="right" vertical="center" shrinkToFit="1"/>
    </xf>
    <xf numFmtId="181" fontId="19" fillId="0" borderId="70" xfId="3" applyNumberFormat="1" applyFont="1" applyFill="1" applyBorder="1" applyAlignment="1">
      <alignment horizontal="right" vertical="center" shrinkToFit="1"/>
    </xf>
    <xf numFmtId="0" fontId="12" fillId="0" borderId="16" xfId="3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shrinkToFit="1"/>
    </xf>
    <xf numFmtId="0" fontId="12" fillId="3" borderId="2" xfId="3" applyFont="1" applyFill="1" applyBorder="1" applyAlignment="1">
      <alignment horizontal="center" vertical="center" shrinkToFit="1"/>
    </xf>
    <xf numFmtId="0" fontId="19" fillId="3" borderId="2" xfId="3" applyFont="1" applyFill="1" applyBorder="1" applyAlignment="1">
      <alignment horizontal="center" vertical="center" shrinkToFit="1"/>
    </xf>
    <xf numFmtId="0" fontId="28" fillId="0" borderId="0" xfId="3" applyFont="1" applyFill="1" applyAlignment="1">
      <alignment horizontal="right" vertical="center"/>
    </xf>
    <xf numFmtId="0" fontId="30" fillId="0" borderId="0" xfId="3" applyFont="1" applyFill="1" applyAlignment="1"/>
    <xf numFmtId="0" fontId="1" fillId="0" borderId="0" xfId="12">
      <alignment vertical="center"/>
    </xf>
    <xf numFmtId="0" fontId="30" fillId="2" borderId="0" xfId="12" applyFont="1" applyFill="1" applyBorder="1" applyAlignment="1"/>
    <xf numFmtId="0" fontId="1" fillId="2" borderId="0" xfId="12" applyFont="1" applyFill="1">
      <alignment vertical="center"/>
    </xf>
    <xf numFmtId="0" fontId="31" fillId="2" borderId="0" xfId="12" applyFont="1" applyFill="1" applyAlignment="1">
      <alignment vertical="center"/>
    </xf>
    <xf numFmtId="0" fontId="30" fillId="2" borderId="0" xfId="12" applyFont="1" applyFill="1" applyAlignment="1">
      <alignment vertical="center"/>
    </xf>
    <xf numFmtId="38" fontId="30" fillId="2" borderId="0" xfId="5" applyFont="1" applyFill="1" applyAlignment="1">
      <alignment vertical="center"/>
    </xf>
    <xf numFmtId="0" fontId="30" fillId="2" borderId="0" xfId="12" applyFont="1" applyFill="1" applyBorder="1" applyAlignment="1">
      <alignment horizontal="right"/>
    </xf>
    <xf numFmtId="0" fontId="30" fillId="2" borderId="0" xfId="12" applyFont="1" applyFill="1" applyBorder="1" applyAlignment="1">
      <alignment vertical="center"/>
    </xf>
    <xf numFmtId="176" fontId="30" fillId="2" borderId="0" xfId="12" applyNumberFormat="1" applyFont="1" applyFill="1" applyBorder="1" applyAlignment="1"/>
    <xf numFmtId="0" fontId="30" fillId="2" borderId="119" xfId="12" applyFont="1" applyFill="1" applyBorder="1" applyAlignment="1">
      <alignment horizontal="center" vertical="center"/>
    </xf>
    <xf numFmtId="38" fontId="30" fillId="2" borderId="9" xfId="5" applyFont="1" applyFill="1" applyBorder="1" applyAlignment="1">
      <alignment vertical="center"/>
    </xf>
    <xf numFmtId="38" fontId="30" fillId="2" borderId="16" xfId="5" applyFont="1" applyFill="1" applyBorder="1" applyAlignment="1">
      <alignment vertical="center"/>
    </xf>
    <xf numFmtId="176" fontId="30" fillId="2" borderId="16" xfId="12" applyNumberFormat="1" applyFont="1" applyFill="1" applyBorder="1" applyAlignment="1"/>
    <xf numFmtId="38" fontId="30" fillId="2" borderId="0" xfId="5" applyFont="1" applyFill="1" applyBorder="1" applyAlignment="1">
      <alignment horizontal="right" vertical="center"/>
    </xf>
    <xf numFmtId="0" fontId="12" fillId="0" borderId="1" xfId="3" applyFont="1" applyFill="1" applyBorder="1" applyAlignment="1">
      <alignment horizontal="center" vertical="center" shrinkToFit="1"/>
    </xf>
    <xf numFmtId="0" fontId="16" fillId="0" borderId="0" xfId="3" applyFont="1" applyFill="1" applyBorder="1" applyAlignment="1">
      <alignment horizontal="center" vertical="center" shrinkToFit="1"/>
    </xf>
    <xf numFmtId="0" fontId="16" fillId="0" borderId="113" xfId="3" applyFont="1" applyFill="1" applyBorder="1" applyAlignment="1">
      <alignment horizontal="center" vertical="center" shrinkToFit="1"/>
    </xf>
    <xf numFmtId="0" fontId="16" fillId="3" borderId="4" xfId="3" applyFont="1" applyFill="1" applyBorder="1" applyAlignment="1">
      <alignment horizontal="center" vertical="center" shrinkToFit="1"/>
    </xf>
    <xf numFmtId="0" fontId="16" fillId="3" borderId="0" xfId="3" applyFont="1" applyFill="1" applyBorder="1" applyAlignment="1">
      <alignment horizontal="center" vertical="center" shrinkToFit="1"/>
    </xf>
    <xf numFmtId="0" fontId="18" fillId="3" borderId="81" xfId="3" applyFont="1" applyFill="1" applyBorder="1" applyAlignment="1">
      <alignment horizontal="center" vertical="center" shrinkToFit="1"/>
    </xf>
    <xf numFmtId="0" fontId="12" fillId="0" borderId="44" xfId="3" applyFont="1" applyFill="1" applyBorder="1" applyAlignment="1">
      <alignment horizontal="center" vertical="center" shrinkToFit="1"/>
    </xf>
    <xf numFmtId="0" fontId="28" fillId="0" borderId="12" xfId="3" applyFont="1" applyBorder="1" applyAlignment="1">
      <alignment horizontal="center" vertical="center" shrinkToFit="1"/>
    </xf>
    <xf numFmtId="0" fontId="28" fillId="0" borderId="1" xfId="3" applyFont="1" applyBorder="1" applyAlignment="1">
      <alignment horizontal="center" vertical="center"/>
    </xf>
    <xf numFmtId="177" fontId="28" fillId="0" borderId="12" xfId="3" applyNumberFormat="1" applyFont="1" applyBorder="1" applyAlignment="1">
      <alignment horizontal="right" vertical="center" shrinkToFit="1"/>
    </xf>
    <xf numFmtId="177" fontId="28" fillId="0" borderId="18" xfId="3" applyNumberFormat="1" applyFont="1" applyBorder="1" applyAlignment="1">
      <alignment horizontal="right" vertical="center" shrinkToFit="1"/>
    </xf>
    <xf numFmtId="177" fontId="28" fillId="0" borderId="20" xfId="3" applyNumberFormat="1" applyFont="1" applyBorder="1" applyAlignment="1">
      <alignment horizontal="right" vertical="center" shrinkToFit="1"/>
    </xf>
    <xf numFmtId="177" fontId="28" fillId="0" borderId="13" xfId="3" applyNumberFormat="1" applyFont="1" applyBorder="1" applyAlignment="1">
      <alignment horizontal="right" vertical="center" shrinkToFit="1"/>
    </xf>
    <xf numFmtId="49" fontId="28" fillId="0" borderId="18" xfId="3" quotePrefix="1" applyNumberFormat="1" applyFont="1" applyBorder="1" applyAlignment="1">
      <alignment horizontal="right" vertical="center" shrinkToFit="1"/>
    </xf>
    <xf numFmtId="177" fontId="28" fillId="0" borderId="43" xfId="3" applyNumberFormat="1" applyFont="1" applyBorder="1" applyAlignment="1">
      <alignment horizontal="right" vertical="center" shrinkToFit="1"/>
    </xf>
    <xf numFmtId="177" fontId="28" fillId="3" borderId="12" xfId="3" applyNumberFormat="1" applyFont="1" applyFill="1" applyBorder="1" applyAlignment="1">
      <alignment horizontal="right" vertical="center" shrinkToFit="1"/>
    </xf>
    <xf numFmtId="177" fontId="28" fillId="3" borderId="18" xfId="3" applyNumberFormat="1" applyFont="1" applyFill="1" applyBorder="1" applyAlignment="1">
      <alignment horizontal="right" vertical="center" shrinkToFit="1"/>
    </xf>
    <xf numFmtId="177" fontId="28" fillId="3" borderId="14" xfId="3" applyNumberFormat="1" applyFont="1" applyFill="1" applyBorder="1" applyAlignment="1">
      <alignment horizontal="right" vertical="center" shrinkToFit="1"/>
    </xf>
    <xf numFmtId="177" fontId="28" fillId="3" borderId="13" xfId="3" applyNumberFormat="1" applyFont="1" applyFill="1" applyBorder="1" applyAlignment="1">
      <alignment horizontal="right" vertical="center" shrinkToFit="1"/>
    </xf>
    <xf numFmtId="177" fontId="28" fillId="3" borderId="85" xfId="3" applyNumberFormat="1" applyFont="1" applyFill="1" applyBorder="1" applyAlignment="1">
      <alignment horizontal="right" vertical="center" shrinkToFit="1"/>
    </xf>
    <xf numFmtId="177" fontId="29" fillId="3" borderId="13" xfId="3" applyNumberFormat="1" applyFont="1" applyFill="1" applyBorder="1" applyAlignment="1">
      <alignment horizontal="right" vertical="center" shrinkToFit="1"/>
    </xf>
    <xf numFmtId="177" fontId="29" fillId="3" borderId="18" xfId="3" applyNumberFormat="1" applyFont="1" applyFill="1" applyBorder="1" applyAlignment="1">
      <alignment horizontal="right" vertical="center" shrinkToFit="1"/>
    </xf>
    <xf numFmtId="177" fontId="29" fillId="3" borderId="104" xfId="3" applyNumberFormat="1" applyFont="1" applyFill="1" applyBorder="1" applyAlignment="1">
      <alignment horizontal="right" vertical="center" shrinkToFit="1"/>
    </xf>
    <xf numFmtId="5" fontId="28" fillId="0" borderId="66" xfId="3" applyNumberFormat="1" applyFont="1" applyBorder="1" applyAlignment="1">
      <alignment horizontal="center" vertical="center" shrinkToFit="1"/>
    </xf>
    <xf numFmtId="178" fontId="28" fillId="0" borderId="14" xfId="3" applyNumberFormat="1" applyFont="1" applyBorder="1" applyAlignment="1">
      <alignment horizontal="right" vertical="center" shrinkToFit="1"/>
    </xf>
    <xf numFmtId="178" fontId="28" fillId="0" borderId="17" xfId="3" applyNumberFormat="1" applyFont="1" applyBorder="1" applyAlignment="1">
      <alignment horizontal="right" vertical="center" shrinkToFit="1"/>
    </xf>
    <xf numFmtId="178" fontId="28" fillId="0" borderId="18" xfId="3" applyNumberFormat="1" applyFont="1" applyBorder="1" applyAlignment="1">
      <alignment horizontal="right" vertical="center" shrinkToFit="1"/>
    </xf>
    <xf numFmtId="178" fontId="28" fillId="0" borderId="115" xfId="3" applyNumberFormat="1" applyFont="1" applyBorder="1" applyAlignment="1">
      <alignment horizontal="right" vertical="center" shrinkToFit="1"/>
    </xf>
    <xf numFmtId="178" fontId="28" fillId="0" borderId="117" xfId="3" applyNumberFormat="1" applyFont="1" applyBorder="1" applyAlignment="1">
      <alignment horizontal="right" vertical="center" shrinkToFit="1"/>
    </xf>
    <xf numFmtId="178" fontId="28" fillId="0" borderId="115" xfId="3" quotePrefix="1" applyNumberFormat="1" applyFont="1" applyBorder="1" applyAlignment="1">
      <alignment horizontal="right" vertical="center" shrinkToFit="1"/>
    </xf>
    <xf numFmtId="178" fontId="28" fillId="0" borderId="43" xfId="3" applyNumberFormat="1" applyFont="1" applyBorder="1" applyAlignment="1">
      <alignment horizontal="right" vertical="center" shrinkToFit="1"/>
    </xf>
    <xf numFmtId="178" fontId="28" fillId="0" borderId="1" xfId="3" applyNumberFormat="1" applyFont="1" applyBorder="1" applyAlignment="1">
      <alignment horizontal="right" vertical="center" shrinkToFit="1"/>
    </xf>
    <xf numFmtId="178" fontId="28" fillId="0" borderId="13" xfId="3" applyNumberFormat="1" applyFont="1" applyBorder="1" applyAlignment="1">
      <alignment horizontal="right" vertical="center" shrinkToFit="1"/>
    </xf>
    <xf numFmtId="178" fontId="28" fillId="0" borderId="12" xfId="3" applyNumberFormat="1" applyFont="1" applyBorder="1" applyAlignment="1">
      <alignment horizontal="right" vertical="center" shrinkToFit="1"/>
    </xf>
    <xf numFmtId="178" fontId="28" fillId="0" borderId="19" xfId="3" applyNumberFormat="1" applyFont="1" applyBorder="1" applyAlignment="1">
      <alignment horizontal="right" vertical="center" shrinkToFit="1"/>
    </xf>
    <xf numFmtId="178" fontId="28" fillId="3" borderId="82" xfId="3" applyNumberFormat="1" applyFont="1" applyFill="1" applyBorder="1" applyAlignment="1">
      <alignment horizontal="right" vertical="center" shrinkToFit="1"/>
    </xf>
    <xf numFmtId="178" fontId="28" fillId="3" borderId="17" xfId="3" applyNumberFormat="1" applyFont="1" applyFill="1" applyBorder="1" applyAlignment="1">
      <alignment horizontal="right" vertical="center" shrinkToFit="1"/>
    </xf>
    <xf numFmtId="178" fontId="28" fillId="3" borderId="18" xfId="3" applyNumberFormat="1" applyFont="1" applyFill="1" applyBorder="1" applyAlignment="1">
      <alignment horizontal="right" vertical="center" shrinkToFit="1"/>
    </xf>
    <xf numFmtId="178" fontId="28" fillId="3" borderId="85" xfId="3" applyNumberFormat="1" applyFont="1" applyFill="1" applyBorder="1" applyAlignment="1">
      <alignment horizontal="right" vertical="center" shrinkToFit="1"/>
    </xf>
    <xf numFmtId="178" fontId="29" fillId="3" borderId="14" xfId="3" applyNumberFormat="1" applyFont="1" applyFill="1" applyBorder="1" applyAlignment="1">
      <alignment horizontal="right" vertical="center" shrinkToFit="1"/>
    </xf>
    <xf numFmtId="178" fontId="29" fillId="3" borderId="17" xfId="3" applyNumberFormat="1" applyFont="1" applyFill="1" applyBorder="1" applyAlignment="1">
      <alignment horizontal="right" vertical="center" shrinkToFit="1"/>
    </xf>
    <xf numFmtId="178" fontId="29" fillId="3" borderId="18" xfId="3" applyNumberFormat="1" applyFont="1" applyFill="1" applyBorder="1" applyAlignment="1">
      <alignment horizontal="right" vertical="center" shrinkToFit="1"/>
    </xf>
    <xf numFmtId="178" fontId="29" fillId="3" borderId="104" xfId="3" applyNumberFormat="1" applyFont="1" applyFill="1" applyBorder="1" applyAlignment="1">
      <alignment horizontal="right" vertical="center" shrinkToFit="1"/>
    </xf>
    <xf numFmtId="178" fontId="28" fillId="0" borderId="61" xfId="3" applyNumberFormat="1" applyFont="1" applyBorder="1" applyAlignment="1">
      <alignment horizontal="right" vertical="center" shrinkToFit="1"/>
    </xf>
    <xf numFmtId="178" fontId="28" fillId="0" borderId="20" xfId="3" applyNumberFormat="1" applyFont="1" applyBorder="1" applyAlignment="1">
      <alignment horizontal="right" vertical="center" shrinkToFit="1"/>
    </xf>
    <xf numFmtId="0" fontId="12" fillId="0" borderId="2" xfId="3" applyFont="1" applyFill="1" applyBorder="1" applyAlignment="1">
      <alignment horizontal="center" vertical="center" shrinkToFit="1"/>
    </xf>
    <xf numFmtId="0" fontId="18" fillId="3" borderId="23" xfId="3" applyFont="1" applyFill="1" applyBorder="1" applyAlignment="1">
      <alignment horizontal="distributed" vertical="center" shrinkToFit="1"/>
    </xf>
    <xf numFmtId="0" fontId="18" fillId="3" borderId="74" xfId="3" applyFont="1" applyFill="1" applyBorder="1" applyAlignment="1">
      <alignment horizontal="distributed" vertical="center"/>
    </xf>
    <xf numFmtId="177" fontId="12" fillId="0" borderId="57" xfId="5" applyNumberFormat="1" applyFont="1" applyFill="1" applyBorder="1" applyAlignment="1">
      <alignment vertical="center"/>
    </xf>
    <xf numFmtId="177" fontId="12" fillId="0" borderId="51" xfId="5" applyNumberFormat="1" applyFont="1" applyFill="1" applyBorder="1" applyAlignment="1">
      <alignment vertical="center"/>
    </xf>
    <xf numFmtId="177" fontId="12" fillId="3" borderId="45" xfId="5" applyNumberFormat="1" applyFont="1" applyFill="1" applyBorder="1" applyAlignment="1">
      <alignment vertical="center"/>
    </xf>
    <xf numFmtId="181" fontId="12" fillId="3" borderId="19" xfId="3" applyNumberFormat="1" applyFont="1" applyFill="1" applyBorder="1" applyAlignment="1">
      <alignment vertical="center" shrinkToFit="1"/>
    </xf>
    <xf numFmtId="177" fontId="13" fillId="0" borderId="50" xfId="3" applyNumberFormat="1" applyFont="1" applyFill="1" applyBorder="1" applyAlignment="1">
      <alignment horizontal="center" vertical="center" shrinkToFit="1"/>
    </xf>
    <xf numFmtId="177" fontId="13" fillId="0" borderId="50" xfId="3" applyNumberFormat="1" applyFont="1" applyFill="1" applyBorder="1" applyAlignment="1">
      <alignment horizontal="right" vertical="center" shrinkToFit="1"/>
    </xf>
    <xf numFmtId="181" fontId="13" fillId="3" borderId="120" xfId="3" applyNumberFormat="1" applyFont="1" applyFill="1" applyBorder="1" applyAlignment="1">
      <alignment horizontal="right" vertical="center" shrinkToFit="1"/>
    </xf>
    <xf numFmtId="0" fontId="12" fillId="0" borderId="57" xfId="3" applyFont="1" applyFill="1" applyBorder="1" applyAlignment="1">
      <alignment horizontal="left" vertical="center" shrinkToFit="1"/>
    </xf>
    <xf numFmtId="0" fontId="12" fillId="0" borderId="44" xfId="3" applyFont="1" applyFill="1" applyBorder="1" applyAlignment="1">
      <alignment horizontal="left" vertical="center" shrinkToFit="1"/>
    </xf>
    <xf numFmtId="0" fontId="16" fillId="0" borderId="44" xfId="3" applyFont="1" applyFill="1" applyBorder="1" applyAlignment="1">
      <alignment horizontal="center" vertical="center" shrinkToFit="1"/>
    </xf>
    <xf numFmtId="0" fontId="12" fillId="0" borderId="45" xfId="3" applyFont="1" applyFill="1" applyBorder="1" applyAlignment="1">
      <alignment horizontal="center" vertical="center" shrinkToFit="1"/>
    </xf>
    <xf numFmtId="0" fontId="12" fillId="0" borderId="34" xfId="3" applyFont="1" applyFill="1" applyBorder="1" applyAlignment="1">
      <alignment horizontal="left" vertical="center" shrinkToFit="1"/>
    </xf>
    <xf numFmtId="0" fontId="12" fillId="0" borderId="55" xfId="3" applyFont="1" applyFill="1" applyBorder="1" applyAlignment="1">
      <alignment horizontal="left" vertical="center" shrinkToFit="1"/>
    </xf>
    <xf numFmtId="0" fontId="16" fillId="0" borderId="23" xfId="3" applyFont="1" applyFill="1" applyBorder="1" applyAlignment="1">
      <alignment horizontal="distributed" vertical="center"/>
    </xf>
    <xf numFmtId="0" fontId="13" fillId="0" borderId="21" xfId="3" applyFont="1" applyFill="1" applyBorder="1" applyAlignment="1">
      <alignment horizontal="distributed" vertical="center"/>
    </xf>
    <xf numFmtId="0" fontId="10" fillId="0" borderId="0" xfId="3" applyFont="1" applyFill="1" applyBorder="1" applyAlignment="1">
      <alignment vertical="center"/>
    </xf>
    <xf numFmtId="181" fontId="13" fillId="3" borderId="122" xfId="3" applyNumberFormat="1" applyFont="1" applyFill="1" applyBorder="1" applyAlignment="1">
      <alignment horizontal="right" vertical="center" shrinkToFit="1"/>
    </xf>
    <xf numFmtId="181" fontId="13" fillId="3" borderId="91" xfId="3" applyNumberFormat="1" applyFont="1" applyFill="1" applyBorder="1" applyAlignment="1">
      <alignment horizontal="right" vertical="center" shrinkToFit="1"/>
    </xf>
    <xf numFmtId="0" fontId="9" fillId="0" borderId="0" xfId="3" applyFont="1" applyFill="1" applyBorder="1" applyAlignment="1">
      <alignment vertical="center"/>
    </xf>
    <xf numFmtId="0" fontId="27" fillId="4" borderId="0" xfId="3" applyFont="1" applyFill="1" applyBorder="1" applyAlignment="1">
      <alignment vertical="center"/>
    </xf>
    <xf numFmtId="0" fontId="25" fillId="4" borderId="0" xfId="3" applyFont="1" applyFill="1" applyBorder="1" applyAlignment="1">
      <alignment vertical="center"/>
    </xf>
    <xf numFmtId="0" fontId="13" fillId="4" borderId="0" xfId="3" applyFont="1" applyFill="1" applyBorder="1" applyAlignment="1">
      <alignment horizontal="center" vertical="center" shrinkToFit="1"/>
    </xf>
    <xf numFmtId="0" fontId="13" fillId="0" borderId="0" xfId="3" applyFont="1" applyFill="1" applyBorder="1" applyAlignment="1">
      <alignment horizontal="center" vertical="center" shrinkToFit="1"/>
    </xf>
    <xf numFmtId="177" fontId="13" fillId="0" borderId="0" xfId="3" applyNumberFormat="1" applyFont="1" applyFill="1" applyBorder="1" applyAlignment="1">
      <alignment vertical="center" shrinkToFit="1"/>
    </xf>
    <xf numFmtId="177" fontId="13" fillId="3" borderId="0" xfId="3" applyNumberFormat="1" applyFont="1" applyFill="1" applyBorder="1" applyAlignment="1">
      <alignment vertical="center" shrinkToFit="1"/>
    </xf>
    <xf numFmtId="177" fontId="10" fillId="3" borderId="0" xfId="3" applyNumberFormat="1" applyFont="1" applyFill="1" applyBorder="1" applyAlignment="1">
      <alignment vertical="center" shrinkToFit="1"/>
    </xf>
    <xf numFmtId="0" fontId="9" fillId="0" borderId="0" xfId="3" applyFont="1" applyFill="1" applyBorder="1" applyAlignment="1">
      <alignment vertical="center" wrapText="1"/>
    </xf>
    <xf numFmtId="0" fontId="28" fillId="0" borderId="9" xfId="3" applyFont="1" applyBorder="1" applyAlignment="1">
      <alignment horizontal="center" vertical="center"/>
    </xf>
    <xf numFmtId="177" fontId="28" fillId="0" borderId="3" xfId="3" applyNumberFormat="1" applyFont="1" applyBorder="1" applyAlignment="1">
      <alignment horizontal="right" vertical="center" shrinkToFit="1"/>
    </xf>
    <xf numFmtId="177" fontId="28" fillId="0" borderId="123" xfId="3" applyNumberFormat="1" applyFont="1" applyBorder="1" applyAlignment="1">
      <alignment horizontal="right" vertical="center" shrinkToFit="1"/>
    </xf>
    <xf numFmtId="177" fontId="28" fillId="0" borderId="36" xfId="3" applyNumberFormat="1" applyFont="1" applyBorder="1" applyAlignment="1">
      <alignment horizontal="right" vertical="center" shrinkToFit="1"/>
    </xf>
    <xf numFmtId="177" fontId="28" fillId="0" borderId="2" xfId="3" applyNumberFormat="1" applyFont="1" applyBorder="1" applyAlignment="1">
      <alignment horizontal="right" vertical="center" shrinkToFit="1"/>
    </xf>
    <xf numFmtId="49" fontId="28" fillId="0" borderId="123" xfId="3" quotePrefix="1" applyNumberFormat="1" applyFont="1" applyBorder="1" applyAlignment="1">
      <alignment horizontal="right" vertical="center" shrinkToFit="1"/>
    </xf>
    <xf numFmtId="177" fontId="28" fillId="0" borderId="57" xfId="3" applyNumberFormat="1" applyFont="1" applyBorder="1" applyAlignment="1">
      <alignment horizontal="right" vertical="center" shrinkToFit="1"/>
    </xf>
    <xf numFmtId="177" fontId="28" fillId="3" borderId="3" xfId="3" applyNumberFormat="1" applyFont="1" applyFill="1" applyBorder="1" applyAlignment="1">
      <alignment horizontal="right" vertical="center" shrinkToFit="1"/>
    </xf>
    <xf numFmtId="177" fontId="28" fillId="3" borderId="123" xfId="3" applyNumberFormat="1" applyFont="1" applyFill="1" applyBorder="1" applyAlignment="1">
      <alignment horizontal="right" vertical="center" shrinkToFit="1"/>
    </xf>
    <xf numFmtId="177" fontId="28" fillId="3" borderId="11" xfId="3" applyNumberFormat="1" applyFont="1" applyFill="1" applyBorder="1" applyAlignment="1">
      <alignment horizontal="right" vertical="center" shrinkToFit="1"/>
    </xf>
    <xf numFmtId="177" fontId="28" fillId="3" borderId="2" xfId="3" applyNumberFormat="1" applyFont="1" applyFill="1" applyBorder="1" applyAlignment="1">
      <alignment horizontal="right" vertical="center" shrinkToFit="1"/>
    </xf>
    <xf numFmtId="177" fontId="28" fillId="3" borderId="89" xfId="3" applyNumberFormat="1" applyFont="1" applyFill="1" applyBorder="1" applyAlignment="1">
      <alignment horizontal="right" vertical="center" shrinkToFit="1"/>
    </xf>
    <xf numFmtId="177" fontId="29" fillId="3" borderId="2" xfId="3" applyNumberFormat="1" applyFont="1" applyFill="1" applyBorder="1" applyAlignment="1">
      <alignment horizontal="right" vertical="center" shrinkToFit="1"/>
    </xf>
    <xf numFmtId="177" fontId="29" fillId="3" borderId="123" xfId="3" applyNumberFormat="1" applyFont="1" applyFill="1" applyBorder="1" applyAlignment="1">
      <alignment horizontal="right" vertical="center" shrinkToFit="1"/>
    </xf>
    <xf numFmtId="177" fontId="29" fillId="3" borderId="124" xfId="3" applyNumberFormat="1" applyFont="1" applyFill="1" applyBorder="1" applyAlignment="1">
      <alignment horizontal="right" vertical="center" shrinkToFit="1"/>
    </xf>
    <xf numFmtId="0" fontId="11" fillId="0" borderId="0" xfId="3" applyFont="1" applyFill="1" applyBorder="1" applyAlignment="1"/>
    <xf numFmtId="5" fontId="28" fillId="0" borderId="72" xfId="3" applyNumberFormat="1" applyFont="1" applyBorder="1" applyAlignment="1">
      <alignment horizontal="center" vertical="center" shrinkToFit="1"/>
    </xf>
    <xf numFmtId="178" fontId="28" fillId="0" borderId="11" xfId="3" applyNumberFormat="1" applyFont="1" applyBorder="1" applyAlignment="1">
      <alignment horizontal="right" vertical="center" shrinkToFit="1"/>
    </xf>
    <xf numFmtId="178" fontId="28" fillId="0" borderId="31" xfId="3" applyNumberFormat="1" applyFont="1" applyBorder="1" applyAlignment="1">
      <alignment horizontal="right" vertical="center" shrinkToFit="1"/>
    </xf>
    <xf numFmtId="178" fontId="28" fillId="0" borderId="123" xfId="3" applyNumberFormat="1" applyFont="1" applyBorder="1" applyAlignment="1">
      <alignment horizontal="right" vertical="center" shrinkToFit="1"/>
    </xf>
    <xf numFmtId="178" fontId="28" fillId="0" borderId="125" xfId="3" applyNumberFormat="1" applyFont="1" applyBorder="1" applyAlignment="1">
      <alignment horizontal="right" vertical="center" shrinkToFit="1"/>
    </xf>
    <xf numFmtId="178" fontId="28" fillId="0" borderId="126" xfId="3" applyNumberFormat="1" applyFont="1" applyBorder="1" applyAlignment="1">
      <alignment horizontal="right" vertical="center" shrinkToFit="1"/>
    </xf>
    <xf numFmtId="178" fontId="28" fillId="0" borderId="125" xfId="3" quotePrefix="1" applyNumberFormat="1" applyFont="1" applyBorder="1" applyAlignment="1">
      <alignment horizontal="right" vertical="center" shrinkToFit="1"/>
    </xf>
    <xf numFmtId="178" fontId="28" fillId="0" borderId="57" xfId="3" applyNumberFormat="1" applyFont="1" applyBorder="1" applyAlignment="1">
      <alignment horizontal="right" vertical="center" shrinkToFit="1"/>
    </xf>
    <xf numFmtId="178" fontId="28" fillId="0" borderId="9" xfId="3" applyNumberFormat="1" applyFont="1" applyBorder="1" applyAlignment="1">
      <alignment horizontal="right" vertical="center" shrinkToFit="1"/>
    </xf>
    <xf numFmtId="178" fontId="28" fillId="3" borderId="88" xfId="3" applyNumberFormat="1" applyFont="1" applyFill="1" applyBorder="1" applyAlignment="1">
      <alignment horizontal="right" vertical="center" shrinkToFit="1"/>
    </xf>
    <xf numFmtId="178" fontId="28" fillId="3" borderId="31" xfId="3" applyNumberFormat="1" applyFont="1" applyFill="1" applyBorder="1" applyAlignment="1">
      <alignment horizontal="right" vertical="center" shrinkToFit="1"/>
    </xf>
    <xf numFmtId="178" fontId="28" fillId="3" borderId="123" xfId="3" applyNumberFormat="1" applyFont="1" applyFill="1" applyBorder="1" applyAlignment="1">
      <alignment horizontal="right" vertical="center" shrinkToFit="1"/>
    </xf>
    <xf numFmtId="178" fontId="28" fillId="3" borderId="89" xfId="3" applyNumberFormat="1" applyFont="1" applyFill="1" applyBorder="1" applyAlignment="1">
      <alignment horizontal="right" vertical="center" shrinkToFit="1"/>
    </xf>
    <xf numFmtId="178" fontId="29" fillId="3" borderId="11" xfId="3" applyNumberFormat="1" applyFont="1" applyFill="1" applyBorder="1" applyAlignment="1">
      <alignment horizontal="right" vertical="center" shrinkToFit="1"/>
    </xf>
    <xf numFmtId="178" fontId="29" fillId="3" borderId="31" xfId="3" applyNumberFormat="1" applyFont="1" applyFill="1" applyBorder="1" applyAlignment="1">
      <alignment horizontal="right" vertical="center" shrinkToFit="1"/>
    </xf>
    <xf numFmtId="178" fontId="29" fillId="3" borderId="123" xfId="3" applyNumberFormat="1" applyFont="1" applyFill="1" applyBorder="1" applyAlignment="1">
      <alignment horizontal="right" vertical="center" shrinkToFit="1"/>
    </xf>
    <xf numFmtId="178" fontId="29" fillId="3" borderId="124" xfId="3" applyNumberFormat="1" applyFont="1" applyFill="1" applyBorder="1" applyAlignment="1">
      <alignment horizontal="right" vertical="center" shrinkToFit="1"/>
    </xf>
    <xf numFmtId="178" fontId="28" fillId="0" borderId="62" xfId="3" applyNumberFormat="1" applyFont="1" applyBorder="1" applyAlignment="1">
      <alignment horizontal="right" vertical="center" shrinkToFit="1"/>
    </xf>
    <xf numFmtId="178" fontId="28" fillId="0" borderId="36" xfId="3" applyNumberFormat="1" applyFont="1" applyBorder="1" applyAlignment="1">
      <alignment horizontal="right" vertical="center" shrinkToFit="1"/>
    </xf>
    <xf numFmtId="5" fontId="11" fillId="0" borderId="0" xfId="3" applyNumberFormat="1" applyFont="1" applyFill="1" applyBorder="1" applyAlignment="1">
      <alignment horizontal="center" vertical="center"/>
    </xf>
    <xf numFmtId="5" fontId="32" fillId="0" borderId="0" xfId="3" applyNumberFormat="1" applyFont="1" applyBorder="1" applyAlignment="1">
      <alignment horizontal="center" vertical="center" shrinkToFit="1"/>
    </xf>
    <xf numFmtId="178" fontId="32" fillId="0" borderId="0" xfId="3" applyNumberFormat="1" applyFont="1" applyBorder="1" applyAlignment="1">
      <alignment horizontal="right" vertical="center" shrinkToFit="1"/>
    </xf>
    <xf numFmtId="178" fontId="34" fillId="0" borderId="0" xfId="3" applyNumberFormat="1" applyFont="1" applyBorder="1" applyAlignment="1">
      <alignment horizontal="right" vertical="center" shrinkToFit="1"/>
    </xf>
    <xf numFmtId="178" fontId="32" fillId="0" borderId="0" xfId="3" quotePrefix="1" applyNumberFormat="1" applyFont="1" applyBorder="1" applyAlignment="1">
      <alignment horizontal="right" vertical="center" shrinkToFit="1"/>
    </xf>
    <xf numFmtId="178" fontId="32" fillId="3" borderId="0" xfId="3" applyNumberFormat="1" applyFont="1" applyFill="1" applyBorder="1" applyAlignment="1">
      <alignment horizontal="right" vertical="center" shrinkToFit="1"/>
    </xf>
    <xf numFmtId="178" fontId="34" fillId="3" borderId="0" xfId="3" applyNumberFormat="1" applyFont="1" applyFill="1" applyBorder="1" applyAlignment="1">
      <alignment horizontal="right" vertical="center" shrinkToFit="1"/>
    </xf>
    <xf numFmtId="178" fontId="33" fillId="3" borderId="0" xfId="3" applyNumberFormat="1" applyFont="1" applyFill="1" applyBorder="1" applyAlignment="1">
      <alignment horizontal="right" vertical="center" shrinkToFit="1"/>
    </xf>
    <xf numFmtId="0" fontId="9" fillId="0" borderId="0" xfId="3" applyFont="1" applyFill="1" applyBorder="1" applyAlignment="1"/>
    <xf numFmtId="0" fontId="9" fillId="0" borderId="0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 vertical="center"/>
    </xf>
    <xf numFmtId="177" fontId="32" fillId="0" borderId="0" xfId="3" applyNumberFormat="1" applyFont="1" applyBorder="1" applyAlignment="1">
      <alignment vertical="center" shrinkToFit="1"/>
    </xf>
    <xf numFmtId="0" fontId="32" fillId="0" borderId="0" xfId="3" applyFont="1" applyBorder="1" applyAlignment="1">
      <alignment vertical="center" shrinkToFit="1"/>
    </xf>
    <xf numFmtId="49" fontId="32" fillId="0" borderId="0" xfId="3" quotePrefix="1" applyNumberFormat="1" applyFont="1" applyBorder="1" applyAlignment="1">
      <alignment vertical="center" shrinkToFit="1"/>
    </xf>
    <xf numFmtId="177" fontId="32" fillId="3" borderId="0" xfId="3" applyNumberFormat="1" applyFont="1" applyFill="1" applyBorder="1" applyAlignment="1">
      <alignment vertical="center" shrinkToFit="1"/>
    </xf>
    <xf numFmtId="177" fontId="33" fillId="3" borderId="0" xfId="3" applyNumberFormat="1" applyFont="1" applyFill="1" applyBorder="1" applyAlignment="1">
      <alignment vertical="center" shrinkToFit="1"/>
    </xf>
    <xf numFmtId="177" fontId="13" fillId="0" borderId="0" xfId="3" applyNumberFormat="1" applyFont="1" applyFill="1" applyBorder="1" applyAlignment="1">
      <alignment vertical="top"/>
    </xf>
    <xf numFmtId="177" fontId="13" fillId="0" borderId="0" xfId="3" applyNumberFormat="1" applyFont="1" applyFill="1" applyBorder="1" applyAlignment="1"/>
    <xf numFmtId="183" fontId="10" fillId="0" borderId="0" xfId="3" applyNumberFormat="1" applyFont="1" applyFill="1" applyBorder="1" applyAlignment="1">
      <alignment horizontal="center" vertical="center" shrinkToFit="1"/>
    </xf>
    <xf numFmtId="183" fontId="10" fillId="0" borderId="0" xfId="5" applyNumberFormat="1" applyFont="1" applyFill="1" applyBorder="1" applyAlignment="1">
      <alignment horizontal="center" vertical="center" shrinkToFit="1"/>
    </xf>
    <xf numFmtId="0" fontId="12" fillId="0" borderId="9" xfId="3" applyFont="1" applyFill="1" applyBorder="1" applyAlignment="1">
      <alignment horizontal="center" vertical="center"/>
    </xf>
    <xf numFmtId="0" fontId="12" fillId="0" borderId="16" xfId="3" applyFont="1" applyFill="1" applyBorder="1" applyAlignment="1">
      <alignment horizontal="center" vertical="center"/>
    </xf>
    <xf numFmtId="0" fontId="12" fillId="0" borderId="60" xfId="3" applyFont="1" applyFill="1" applyBorder="1" applyAlignment="1">
      <alignment horizontal="center" vertical="center"/>
    </xf>
    <xf numFmtId="0" fontId="12" fillId="0" borderId="49" xfId="3" applyFont="1" applyFill="1" applyBorder="1" applyAlignment="1">
      <alignment horizontal="center"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50" xfId="3" applyFont="1" applyFill="1" applyBorder="1" applyAlignment="1">
      <alignment horizontal="center" vertical="center"/>
    </xf>
    <xf numFmtId="0" fontId="12" fillId="0" borderId="96" xfId="3" applyFont="1" applyFill="1" applyBorder="1" applyAlignment="1">
      <alignment horizontal="center" vertical="center"/>
    </xf>
    <xf numFmtId="0" fontId="13" fillId="0" borderId="0" xfId="3" applyFont="1" applyFill="1" applyAlignment="1">
      <alignment horizontal="left" vertical="center"/>
    </xf>
    <xf numFmtId="0" fontId="13" fillId="2" borderId="0" xfId="3" applyFont="1" applyFill="1" applyAlignment="1">
      <alignment horizontal="left" vertical="center"/>
    </xf>
    <xf numFmtId="0" fontId="12" fillId="0" borderId="106" xfId="3" applyFont="1" applyFill="1" applyBorder="1" applyAlignment="1">
      <alignment horizontal="center" vertical="center"/>
    </xf>
    <xf numFmtId="0" fontId="19" fillId="0" borderId="118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left" vertical="center"/>
    </xf>
    <xf numFmtId="0" fontId="12" fillId="0" borderId="11" xfId="3" applyFont="1" applyFill="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16" xfId="3" applyFont="1" applyFill="1" applyBorder="1" applyAlignment="1">
      <alignment horizontal="center" vertical="center"/>
    </xf>
    <xf numFmtId="0" fontId="11" fillId="0" borderId="0" xfId="3" applyFont="1" applyFill="1" applyAlignment="1">
      <alignment vertical="center" wrapText="1"/>
    </xf>
    <xf numFmtId="0" fontId="12" fillId="0" borderId="3" xfId="3" applyFont="1" applyFill="1" applyBorder="1" applyAlignment="1">
      <alignment horizontal="center" vertical="center"/>
    </xf>
    <xf numFmtId="0" fontId="12" fillId="0" borderId="89" xfId="3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horizontal="center" vertical="center"/>
    </xf>
    <xf numFmtId="0" fontId="19" fillId="0" borderId="2" xfId="3" applyFont="1" applyFill="1" applyBorder="1" applyAlignment="1">
      <alignment horizontal="center" vertical="center"/>
    </xf>
    <xf numFmtId="0" fontId="19" fillId="0" borderId="64" xfId="3" applyFont="1" applyFill="1" applyBorder="1" applyAlignment="1">
      <alignment horizontal="center" vertical="center"/>
    </xf>
    <xf numFmtId="0" fontId="12" fillId="0" borderId="87" xfId="3" applyFont="1" applyFill="1" applyBorder="1" applyAlignment="1">
      <alignment horizontal="center" vertical="center"/>
    </xf>
    <xf numFmtId="0" fontId="12" fillId="0" borderId="48" xfId="3" applyFont="1" applyFill="1" applyBorder="1" applyAlignment="1">
      <alignment horizontal="center" vertical="center"/>
    </xf>
    <xf numFmtId="0" fontId="12" fillId="0" borderId="31" xfId="3" applyFont="1" applyFill="1" applyBorder="1" applyAlignment="1">
      <alignment horizontal="center" vertical="center"/>
    </xf>
    <xf numFmtId="0" fontId="19" fillId="0" borderId="11" xfId="3" applyFont="1" applyFill="1" applyBorder="1" applyAlignment="1">
      <alignment horizontal="center" vertical="center"/>
    </xf>
    <xf numFmtId="0" fontId="19" fillId="0" borderId="77" xfId="3" applyFont="1" applyFill="1" applyBorder="1" applyAlignment="1">
      <alignment horizontal="center" vertical="center"/>
    </xf>
    <xf numFmtId="38" fontId="30" fillId="2" borderId="1" xfId="5" applyFont="1" applyFill="1" applyBorder="1" applyAlignment="1">
      <alignment horizontal="center" vertical="center"/>
    </xf>
    <xf numFmtId="0" fontId="30" fillId="2" borderId="1" xfId="12" applyFont="1" applyFill="1" applyBorder="1" applyAlignment="1">
      <alignment horizontal="center" vertical="center"/>
    </xf>
    <xf numFmtId="0" fontId="30" fillId="2" borderId="9" xfId="12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0" fontId="13" fillId="0" borderId="58" xfId="3" applyFont="1" applyFill="1" applyBorder="1" applyAlignment="1">
      <alignment vertical="center" wrapText="1"/>
    </xf>
    <xf numFmtId="0" fontId="13" fillId="0" borderId="103" xfId="3" applyFont="1" applyFill="1" applyBorder="1" applyAlignment="1">
      <alignment vertical="center" wrapText="1"/>
    </xf>
    <xf numFmtId="0" fontId="13" fillId="0" borderId="59" xfId="3" applyFont="1" applyFill="1" applyBorder="1" applyAlignment="1">
      <alignment vertical="center" wrapText="1"/>
    </xf>
    <xf numFmtId="0" fontId="13" fillId="0" borderId="6" xfId="3" applyFont="1" applyFill="1" applyBorder="1" applyAlignment="1">
      <alignment horizontal="center" vertical="center"/>
    </xf>
    <xf numFmtId="0" fontId="13" fillId="0" borderId="60" xfId="3" applyFont="1" applyFill="1" applyBorder="1" applyAlignment="1">
      <alignment horizontal="center" vertical="center"/>
    </xf>
    <xf numFmtId="0" fontId="13" fillId="0" borderId="49" xfId="3" applyFont="1" applyFill="1" applyBorder="1" applyAlignment="1">
      <alignment horizontal="center" vertical="center"/>
    </xf>
    <xf numFmtId="0" fontId="13" fillId="0" borderId="26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182" fontId="13" fillId="3" borderId="52" xfId="3" applyNumberFormat="1" applyFont="1" applyFill="1" applyBorder="1" applyAlignment="1">
      <alignment horizontal="right" vertical="center" shrinkToFit="1"/>
    </xf>
    <xf numFmtId="182" fontId="13" fillId="3" borderId="29" xfId="3" applyNumberFormat="1" applyFont="1" applyFill="1" applyBorder="1" applyAlignment="1">
      <alignment horizontal="right" vertical="center" shrinkToFit="1"/>
    </xf>
    <xf numFmtId="182" fontId="13" fillId="3" borderId="67" xfId="3" applyNumberFormat="1" applyFont="1" applyFill="1" applyBorder="1" applyAlignment="1">
      <alignment horizontal="right" vertical="center" shrinkToFit="1"/>
    </xf>
    <xf numFmtId="182" fontId="13" fillId="3" borderId="68" xfId="3" applyNumberFormat="1" applyFont="1" applyFill="1" applyBorder="1" applyAlignment="1">
      <alignment horizontal="right" vertical="center" shrinkToFit="1"/>
    </xf>
    <xf numFmtId="182" fontId="13" fillId="3" borderId="92" xfId="3" applyNumberFormat="1" applyFont="1" applyFill="1" applyBorder="1" applyAlignment="1">
      <alignment horizontal="right" vertical="center" shrinkToFit="1"/>
    </xf>
    <xf numFmtId="182" fontId="13" fillId="3" borderId="105" xfId="3" applyNumberFormat="1" applyFont="1" applyFill="1" applyBorder="1" applyAlignment="1">
      <alignment horizontal="right" vertical="center" shrinkToFit="1"/>
    </xf>
    <xf numFmtId="182" fontId="10" fillId="3" borderId="105" xfId="3" applyNumberFormat="1" applyFont="1" applyFill="1" applyBorder="1" applyAlignment="1">
      <alignment horizontal="right" vertical="center" shrinkToFit="1"/>
    </xf>
    <xf numFmtId="182" fontId="10" fillId="3" borderId="63" xfId="3" applyNumberFormat="1" applyFont="1" applyFill="1" applyBorder="1" applyAlignment="1">
      <alignment horizontal="right" vertical="center" shrinkToFit="1"/>
    </xf>
    <xf numFmtId="182" fontId="13" fillId="3" borderId="94" xfId="3" applyNumberFormat="1" applyFont="1" applyFill="1" applyBorder="1" applyAlignment="1">
      <alignment horizontal="right" vertical="center" shrinkToFit="1"/>
    </xf>
    <xf numFmtId="0" fontId="11" fillId="0" borderId="4" xfId="3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13" fillId="0" borderId="17" xfId="3" applyFont="1" applyFill="1" applyBorder="1" applyAlignment="1">
      <alignment horizontal="center" vertical="center" shrinkToFit="1"/>
    </xf>
    <xf numFmtId="0" fontId="13" fillId="0" borderId="31" xfId="3" applyFont="1" applyFill="1" applyBorder="1" applyAlignment="1">
      <alignment horizontal="center" vertical="center" shrinkToFit="1"/>
    </xf>
    <xf numFmtId="0" fontId="12" fillId="0" borderId="9" xfId="3" applyFont="1" applyFill="1" applyBorder="1" applyAlignment="1">
      <alignment horizontal="center" vertical="center" shrinkToFit="1"/>
    </xf>
    <xf numFmtId="0" fontId="12" fillId="0" borderId="11" xfId="3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shrinkToFit="1"/>
    </xf>
    <xf numFmtId="0" fontId="12" fillId="0" borderId="62" xfId="3" applyFont="1" applyFill="1" applyBorder="1" applyAlignment="1">
      <alignment horizontal="center" vertical="center" shrinkToFit="1"/>
    </xf>
    <xf numFmtId="0" fontId="13" fillId="0" borderId="3" xfId="3" applyFont="1" applyFill="1" applyBorder="1" applyAlignment="1">
      <alignment horizontal="center" vertical="center" shrinkToFit="1"/>
    </xf>
    <xf numFmtId="0" fontId="13" fillId="0" borderId="10" xfId="3" applyFont="1" applyFill="1" applyBorder="1" applyAlignment="1">
      <alignment horizontal="center" vertical="center" shrinkToFit="1"/>
    </xf>
    <xf numFmtId="0" fontId="13" fillId="0" borderId="11" xfId="3" applyFont="1" applyFill="1" applyBorder="1" applyAlignment="1">
      <alignment horizontal="center" vertical="center" shrinkToFit="1"/>
    </xf>
    <xf numFmtId="0" fontId="13" fillId="0" borderId="15" xfId="3" applyFont="1" applyFill="1" applyBorder="1" applyAlignment="1">
      <alignment horizontal="center" vertical="center" shrinkToFit="1"/>
    </xf>
    <xf numFmtId="0" fontId="12" fillId="3" borderId="60" xfId="3" applyFont="1" applyFill="1" applyBorder="1" applyAlignment="1">
      <alignment horizontal="center" vertical="center" shrinkToFit="1"/>
    </xf>
    <xf numFmtId="0" fontId="12" fillId="3" borderId="48" xfId="3" applyFont="1" applyFill="1" applyBorder="1" applyAlignment="1">
      <alignment horizontal="center" vertical="center" shrinkToFit="1"/>
    </xf>
    <xf numFmtId="0" fontId="12" fillId="3" borderId="49" xfId="3" applyFont="1" applyFill="1" applyBorder="1" applyAlignment="1">
      <alignment horizontal="center" vertical="center" shrinkToFit="1"/>
    </xf>
    <xf numFmtId="0" fontId="13" fillId="0" borderId="1" xfId="3" applyFont="1" applyFill="1" applyBorder="1" applyAlignment="1">
      <alignment horizontal="center" vertical="center" shrinkToFit="1"/>
    </xf>
    <xf numFmtId="0" fontId="12" fillId="0" borderId="36" xfId="3" applyFont="1" applyFill="1" applyBorder="1" applyAlignment="1">
      <alignment horizontal="center" vertical="center" shrinkToFit="1"/>
    </xf>
    <xf numFmtId="0" fontId="12" fillId="0" borderId="31" xfId="3" applyFont="1" applyFill="1" applyBorder="1" applyAlignment="1">
      <alignment horizontal="center" vertical="center" shrinkToFit="1"/>
    </xf>
    <xf numFmtId="0" fontId="12" fillId="3" borderId="106" xfId="3" applyFont="1" applyFill="1" applyBorder="1" applyAlignment="1">
      <alignment horizontal="center" vertical="center" shrinkToFit="1"/>
    </xf>
    <xf numFmtId="0" fontId="19" fillId="3" borderId="11" xfId="3" applyFont="1" applyFill="1" applyBorder="1" applyAlignment="1">
      <alignment horizontal="center" vertical="center" shrinkToFit="1"/>
    </xf>
    <xf numFmtId="0" fontId="19" fillId="3" borderId="9" xfId="3" applyFont="1" applyFill="1" applyBorder="1" applyAlignment="1">
      <alignment horizontal="center" vertical="center" shrinkToFit="1"/>
    </xf>
    <xf numFmtId="0" fontId="19" fillId="3" borderId="3" xfId="3" applyFont="1" applyFill="1" applyBorder="1" applyAlignment="1">
      <alignment horizontal="center" vertical="center" shrinkToFit="1"/>
    </xf>
    <xf numFmtId="0" fontId="13" fillId="0" borderId="32" xfId="3" applyFont="1" applyFill="1" applyBorder="1" applyAlignment="1">
      <alignment horizontal="center" vertical="center" shrinkToFit="1"/>
    </xf>
    <xf numFmtId="0" fontId="13" fillId="0" borderId="121" xfId="3" applyFont="1" applyFill="1" applyBorder="1" applyAlignment="1">
      <alignment horizontal="center" vertical="center" shrinkToFit="1"/>
    </xf>
    <xf numFmtId="0" fontId="12" fillId="0" borderId="60" xfId="3" applyFont="1" applyFill="1" applyBorder="1" applyAlignment="1">
      <alignment horizontal="center" vertical="center" shrinkToFit="1"/>
    </xf>
    <xf numFmtId="0" fontId="12" fillId="0" borderId="48" xfId="3" applyFont="1" applyFill="1" applyBorder="1" applyAlignment="1">
      <alignment horizontal="center" vertical="center" shrinkToFit="1"/>
    </xf>
    <xf numFmtId="0" fontId="12" fillId="0" borderId="49" xfId="3" applyFont="1" applyFill="1" applyBorder="1" applyAlignment="1">
      <alignment horizontal="center" vertical="center" shrinkToFit="1"/>
    </xf>
    <xf numFmtId="0" fontId="12" fillId="0" borderId="50" xfId="3" applyFont="1" applyFill="1" applyBorder="1" applyAlignment="1">
      <alignment horizontal="center" vertical="center" shrinkToFit="1"/>
    </xf>
    <xf numFmtId="0" fontId="12" fillId="0" borderId="40" xfId="3" applyFont="1" applyFill="1" applyBorder="1" applyAlignment="1">
      <alignment horizontal="center" vertical="center" shrinkToFit="1"/>
    </xf>
    <xf numFmtId="0" fontId="19" fillId="3" borderId="118" xfId="3" applyFont="1" applyFill="1" applyBorder="1" applyAlignment="1">
      <alignment horizontal="center" vertical="center" shrinkToFit="1"/>
    </xf>
    <xf numFmtId="0" fontId="19" fillId="3" borderId="48" xfId="3" applyFont="1" applyFill="1" applyBorder="1" applyAlignment="1">
      <alignment horizontal="center" vertical="center" shrinkToFit="1"/>
    </xf>
    <xf numFmtId="0" fontId="19" fillId="3" borderId="70" xfId="3" applyFont="1" applyFill="1" applyBorder="1" applyAlignment="1">
      <alignment horizontal="center" vertical="center" shrinkToFit="1"/>
    </xf>
    <xf numFmtId="0" fontId="12" fillId="0" borderId="96" xfId="3" applyFont="1" applyFill="1" applyBorder="1" applyAlignment="1">
      <alignment horizontal="center" vertical="center" shrinkToFit="1"/>
    </xf>
    <xf numFmtId="0" fontId="12" fillId="0" borderId="6" xfId="3" applyFont="1" applyFill="1" applyBorder="1" applyAlignment="1">
      <alignment horizontal="center" vertical="center" shrinkToFit="1"/>
    </xf>
    <xf numFmtId="0" fontId="12" fillId="0" borderId="16" xfId="3" applyFont="1" applyFill="1" applyBorder="1" applyAlignment="1">
      <alignment horizontal="center" vertical="center" shrinkToFit="1"/>
    </xf>
    <xf numFmtId="0" fontId="12" fillId="3" borderId="88" xfId="3" applyFont="1" applyFill="1" applyBorder="1" applyAlignment="1">
      <alignment horizontal="center" vertical="center" shrinkToFit="1"/>
    </xf>
    <xf numFmtId="0" fontId="12" fillId="3" borderId="2" xfId="3" applyFont="1" applyFill="1" applyBorder="1" applyAlignment="1">
      <alignment horizontal="center" vertical="center" shrinkToFit="1"/>
    </xf>
    <xf numFmtId="0" fontId="12" fillId="3" borderId="89" xfId="3" applyFont="1" applyFill="1" applyBorder="1" applyAlignment="1">
      <alignment horizontal="center" vertical="center" shrinkToFit="1"/>
    </xf>
    <xf numFmtId="0" fontId="12" fillId="0" borderId="87" xfId="3" applyFont="1" applyFill="1" applyBorder="1" applyAlignment="1">
      <alignment horizontal="center" vertical="center" shrinkToFit="1"/>
    </xf>
    <xf numFmtId="0" fontId="12" fillId="0" borderId="13" xfId="3" applyFont="1" applyFill="1" applyBorder="1" applyAlignment="1">
      <alignment horizontal="center" vertical="center" shrinkToFit="1"/>
    </xf>
    <xf numFmtId="0" fontId="12" fillId="0" borderId="14" xfId="3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shrinkToFit="1"/>
    </xf>
    <xf numFmtId="0" fontId="19" fillId="3" borderId="2" xfId="3" applyFont="1" applyFill="1" applyBorder="1" applyAlignment="1">
      <alignment horizontal="center" vertical="center" shrinkToFit="1"/>
    </xf>
    <xf numFmtId="0" fontId="19" fillId="3" borderId="13" xfId="3" applyFont="1" applyFill="1" applyBorder="1" applyAlignment="1">
      <alignment horizontal="center" vertical="center" shrinkToFit="1"/>
    </xf>
    <xf numFmtId="0" fontId="19" fillId="3" borderId="65" xfId="3" applyFont="1" applyFill="1" applyBorder="1" applyAlignment="1">
      <alignment horizontal="center" vertical="center" shrinkToFit="1"/>
    </xf>
    <xf numFmtId="0" fontId="12" fillId="0" borderId="72" xfId="3" applyFont="1" applyFill="1" applyBorder="1" applyAlignment="1">
      <alignment horizontal="center" vertical="center" shrinkToFit="1"/>
    </xf>
    <xf numFmtId="0" fontId="12" fillId="0" borderId="71" xfId="3" applyFont="1" applyFill="1" applyBorder="1" applyAlignment="1">
      <alignment horizontal="center" vertical="center" shrinkToFit="1"/>
    </xf>
    <xf numFmtId="0" fontId="12" fillId="0" borderId="85" xfId="3" applyFont="1" applyFill="1" applyBorder="1" applyAlignment="1">
      <alignment horizontal="center" vertical="center" shrinkToFit="1"/>
    </xf>
    <xf numFmtId="0" fontId="12" fillId="0" borderId="88" xfId="3" applyFont="1" applyFill="1" applyBorder="1" applyAlignment="1">
      <alignment horizontal="center" vertical="center" shrinkToFit="1"/>
    </xf>
    <xf numFmtId="0" fontId="12" fillId="0" borderId="58" xfId="3" applyFont="1" applyFill="1" applyBorder="1" applyAlignment="1">
      <alignment vertical="center" wrapText="1" shrinkToFit="1"/>
    </xf>
    <xf numFmtId="0" fontId="12" fillId="0" borderId="59" xfId="3" applyFont="1" applyFill="1" applyBorder="1" applyAlignment="1">
      <alignment vertical="center" shrinkToFit="1"/>
    </xf>
    <xf numFmtId="179" fontId="13" fillId="3" borderId="67" xfId="3" applyNumberFormat="1" applyFont="1" applyFill="1" applyBorder="1" applyAlignment="1">
      <alignment horizontal="center" vertical="center" shrinkToFit="1"/>
    </xf>
    <xf numFmtId="180" fontId="13" fillId="3" borderId="47" xfId="3" applyNumberFormat="1" applyFont="1" applyFill="1" applyBorder="1" applyAlignment="1">
      <alignment horizontal="center" vertical="center" shrinkToFit="1"/>
    </xf>
    <xf numFmtId="180" fontId="13" fillId="3" borderId="68" xfId="3" applyNumberFormat="1" applyFont="1" applyFill="1" applyBorder="1" applyAlignment="1">
      <alignment horizontal="center" vertical="center" shrinkToFit="1"/>
    </xf>
    <xf numFmtId="179" fontId="13" fillId="3" borderId="47" xfId="3" applyNumberFormat="1" applyFont="1" applyFill="1" applyBorder="1" applyAlignment="1">
      <alignment horizontal="center" vertical="center" shrinkToFit="1"/>
    </xf>
    <xf numFmtId="179" fontId="13" fillId="3" borderId="52" xfId="3" applyNumberFormat="1" applyFont="1" applyFill="1" applyBorder="1" applyAlignment="1">
      <alignment horizontal="center" vertical="center" shrinkToFit="1"/>
    </xf>
    <xf numFmtId="180" fontId="13" fillId="3" borderId="29" xfId="3" applyNumberFormat="1" applyFont="1" applyFill="1" applyBorder="1" applyAlignment="1">
      <alignment horizontal="center" vertical="center" shrinkToFit="1"/>
    </xf>
    <xf numFmtId="179" fontId="13" fillId="3" borderId="105" xfId="3" applyNumberFormat="1" applyFont="1" applyFill="1" applyBorder="1" applyAlignment="1">
      <alignment horizontal="center" vertical="center" shrinkToFit="1"/>
    </xf>
    <xf numFmtId="179" fontId="13" fillId="3" borderId="92" xfId="3" applyNumberFormat="1" applyFont="1" applyFill="1" applyBorder="1" applyAlignment="1">
      <alignment horizontal="center" vertical="center" shrinkToFit="1"/>
    </xf>
    <xf numFmtId="180" fontId="13" fillId="3" borderId="92" xfId="3" applyNumberFormat="1" applyFont="1" applyFill="1" applyBorder="1" applyAlignment="1">
      <alignment horizontal="center" vertical="center" shrinkToFit="1"/>
    </xf>
    <xf numFmtId="179" fontId="10" fillId="3" borderId="105" xfId="3" applyNumberFormat="1" applyFont="1" applyFill="1" applyBorder="1" applyAlignment="1">
      <alignment horizontal="center" vertical="center" shrinkToFit="1"/>
    </xf>
    <xf numFmtId="179" fontId="10" fillId="3" borderId="63" xfId="3" applyNumberFormat="1" applyFont="1" applyFill="1" applyBorder="1" applyAlignment="1">
      <alignment horizontal="center" vertical="center" shrinkToFit="1"/>
    </xf>
    <xf numFmtId="0" fontId="13" fillId="0" borderId="67" xfId="3" applyFont="1" applyFill="1" applyBorder="1" applyAlignment="1">
      <alignment horizontal="center" vertical="center"/>
    </xf>
    <xf numFmtId="0" fontId="13" fillId="0" borderId="68" xfId="3" applyFont="1" applyFill="1" applyBorder="1" applyAlignment="1">
      <alignment horizontal="center" vertical="center"/>
    </xf>
  </cellXfs>
  <cellStyles count="13">
    <cellStyle name="パーセント 2" xfId="1" xr:uid="{00000000-0005-0000-0000-000000000000}"/>
    <cellStyle name="パーセント 2 2" xfId="8" xr:uid="{00000000-0005-0000-0000-000001000000}"/>
    <cellStyle name="桁区切り 2" xfId="2" xr:uid="{00000000-0005-0000-0000-000002000000}"/>
    <cellStyle name="桁区切り 2 2" xfId="5" xr:uid="{00000000-0005-0000-0000-000003000000}"/>
    <cellStyle name="桁区切り 3" xfId="6" xr:uid="{00000000-0005-0000-0000-000004000000}"/>
    <cellStyle name="桁区切り 4" xfId="10" xr:uid="{00000000-0005-0000-0000-000005000000}"/>
    <cellStyle name="標準" xfId="0" builtinId="0"/>
    <cellStyle name="標準 2" xfId="3" xr:uid="{00000000-0005-0000-0000-000007000000}"/>
    <cellStyle name="標準 2 2" xfId="4" xr:uid="{00000000-0005-0000-0000-000008000000}"/>
    <cellStyle name="標準 3" xfId="7" xr:uid="{00000000-0005-0000-0000-000009000000}"/>
    <cellStyle name="標準 4" xfId="9" xr:uid="{00000000-0005-0000-0000-00000A000000}"/>
    <cellStyle name="標準 5" xfId="11" xr:uid="{00000000-0005-0000-0000-00000B000000}"/>
    <cellStyle name="標準 5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7938</xdr:rowOff>
    </xdr:from>
    <xdr:to>
      <xdr:col>8</xdr:col>
      <xdr:colOff>66675</xdr:colOff>
      <xdr:row>1</xdr:row>
      <xdr:rowOff>7972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B542495-46CA-461C-EBD1-556B3D25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7938"/>
          <a:ext cx="5140325" cy="3421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43816</xdr:colOff>
      <xdr:row>48</xdr:row>
      <xdr:rowOff>198106</xdr:rowOff>
    </xdr:from>
    <xdr:to>
      <xdr:col>9</xdr:col>
      <xdr:colOff>22862</xdr:colOff>
      <xdr:row>50</xdr:row>
      <xdr:rowOff>87520</xdr:rowOff>
    </xdr:to>
    <xdr:grpSp>
      <xdr:nvGrpSpPr>
        <xdr:cNvPr id="2" name="グループ化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4012855" y="10713417"/>
          <a:ext cx="1918682" cy="454564"/>
          <a:chOff x="2020548" y="10493580"/>
          <a:chExt cx="1812446" cy="347300"/>
        </a:xfrm>
      </xdr:grpSpPr>
      <xdr:sp macro="" textlink="">
        <xdr:nvSpPr>
          <xdr:cNvPr id="3" name="大かっこ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2020548" y="10518651"/>
            <a:ext cx="1740953" cy="318358"/>
          </a:xfrm>
          <a:prstGeom prst="bracketPair">
            <a:avLst/>
          </a:prstGeom>
          <a:noFill/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ctr" upright="1"/>
          <a:lstStyle/>
          <a:p>
            <a:pPr algn="l"/>
            <a:r>
              <a:rPr kumimoji="1" lang="ja-JP" altLang="en-US" sz="900"/>
              <a:t>  </a:t>
            </a: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/>
        </xdr:nvSpPr>
        <xdr:spPr>
          <a:xfrm>
            <a:off x="2295860" y="10493580"/>
            <a:ext cx="1537134" cy="347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年間商品販売額 ： 百万円</a:t>
            </a: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売</a:t>
            </a:r>
            <a:r>
              <a:rPr kumimoji="1" lang="ja-JP" altLang="en-US" sz="900" baseline="0">
                <a:latin typeface="ＭＳ 明朝" panose="02020609040205080304" pitchFamily="17" charset="-128"/>
                <a:ea typeface="ＭＳ 明朝" panose="02020609040205080304" pitchFamily="17" charset="-128"/>
              </a:rPr>
              <a:t>  </a:t>
            </a: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場  面  積 ： ㎡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2:G46"/>
  <sheetViews>
    <sheetView view="pageBreakPreview" topLeftCell="A24" zoomScaleNormal="100" zoomScaleSheetLayoutView="100" workbookViewId="0">
      <selection activeCell="G33" sqref="G33"/>
    </sheetView>
  </sheetViews>
  <sheetFormatPr defaultColWidth="8.08984375" defaultRowHeight="11" x14ac:dyDescent="0.2"/>
  <cols>
    <col min="1" max="1" width="2.1796875" style="4" customWidth="1"/>
    <col min="2" max="2" width="10.453125" style="4" customWidth="1"/>
    <col min="3" max="3" width="10" style="10" customWidth="1"/>
    <col min="4" max="7" width="12.453125" style="4" customWidth="1"/>
    <col min="8" max="16384" width="8.08984375" style="4"/>
  </cols>
  <sheetData>
    <row r="2" spans="1:7" ht="27" customHeight="1" x14ac:dyDescent="0.2">
      <c r="A2" s="167" t="s">
        <v>29</v>
      </c>
      <c r="G2" s="11"/>
    </row>
    <row r="3" spans="1:7" s="137" customFormat="1" ht="18.75" customHeight="1" x14ac:dyDescent="0.2">
      <c r="A3" s="12" t="s">
        <v>28</v>
      </c>
      <c r="B3" s="138"/>
      <c r="C3" s="13"/>
      <c r="D3" s="138"/>
      <c r="E3" s="138"/>
      <c r="F3" s="138"/>
      <c r="G3" s="138"/>
    </row>
    <row r="4" spans="1:7" ht="15" customHeight="1" x14ac:dyDescent="0.2"/>
    <row r="5" spans="1:7" s="137" customFormat="1" ht="26.25" customHeight="1" x14ac:dyDescent="0.2">
      <c r="A5" s="138"/>
      <c r="B5" s="566" t="s">
        <v>8</v>
      </c>
      <c r="C5" s="567"/>
      <c r="D5" s="168" t="s">
        <v>27</v>
      </c>
      <c r="E5" s="168" t="s">
        <v>26</v>
      </c>
      <c r="F5" s="168" t="s">
        <v>14</v>
      </c>
      <c r="G5" s="168" t="s">
        <v>109</v>
      </c>
    </row>
    <row r="6" spans="1:7" s="137" customFormat="1" ht="20.25" customHeight="1" x14ac:dyDescent="0.2">
      <c r="A6" s="138"/>
      <c r="B6" s="568" t="s">
        <v>25</v>
      </c>
      <c r="C6" s="169" t="s">
        <v>22</v>
      </c>
      <c r="D6" s="170">
        <v>8991</v>
      </c>
      <c r="E6" s="170">
        <v>8670</v>
      </c>
      <c r="F6" s="170">
        <v>8079</v>
      </c>
      <c r="G6" s="170">
        <v>8690</v>
      </c>
    </row>
    <row r="7" spans="1:7" s="137" customFormat="1" ht="20.25" customHeight="1" x14ac:dyDescent="0.2">
      <c r="A7" s="138"/>
      <c r="B7" s="569"/>
      <c r="C7" s="171" t="s">
        <v>21</v>
      </c>
      <c r="D7" s="384">
        <v>1.0413481584433635</v>
      </c>
      <c r="E7" s="172">
        <f>E6/D6</f>
        <v>0.96429763096429766</v>
      </c>
      <c r="F7" s="172">
        <f>F6/E6</f>
        <v>0.93183391003460203</v>
      </c>
      <c r="G7" s="172">
        <f>G6/F6</f>
        <v>1.0756281718034411</v>
      </c>
    </row>
    <row r="8" spans="1:7" s="137" customFormat="1" ht="20.25" customHeight="1" x14ac:dyDescent="0.2">
      <c r="A8" s="138"/>
      <c r="B8" s="568" t="s">
        <v>24</v>
      </c>
      <c r="C8" s="169" t="s">
        <v>22</v>
      </c>
      <c r="D8" s="170">
        <v>1682</v>
      </c>
      <c r="E8" s="170">
        <v>1549</v>
      </c>
      <c r="F8" s="170">
        <v>1414</v>
      </c>
      <c r="G8" s="170">
        <v>1363</v>
      </c>
    </row>
    <row r="9" spans="1:7" s="137" customFormat="1" ht="20.25" customHeight="1" x14ac:dyDescent="0.2">
      <c r="A9" s="138"/>
      <c r="B9" s="569"/>
      <c r="C9" s="171" t="s">
        <v>21</v>
      </c>
      <c r="D9" s="384">
        <v>1.0300061236987139</v>
      </c>
      <c r="E9" s="172">
        <f>E8/D8</f>
        <v>0.9209274673008323</v>
      </c>
      <c r="F9" s="172">
        <f>F8/E8</f>
        <v>0.91284699806326663</v>
      </c>
      <c r="G9" s="172">
        <f>G8/F8</f>
        <v>0.96393210749646396</v>
      </c>
    </row>
    <row r="10" spans="1:7" s="137" customFormat="1" ht="20.25" customHeight="1" x14ac:dyDescent="0.2">
      <c r="A10" s="138"/>
      <c r="B10" s="568" t="s">
        <v>2</v>
      </c>
      <c r="C10" s="169" t="s">
        <v>22</v>
      </c>
      <c r="D10" s="170">
        <v>509</v>
      </c>
      <c r="E10" s="170">
        <v>468</v>
      </c>
      <c r="F10" s="170">
        <v>466</v>
      </c>
      <c r="G10" s="170">
        <v>523</v>
      </c>
    </row>
    <row r="11" spans="1:7" s="137" customFormat="1" ht="20.25" customHeight="1" x14ac:dyDescent="0.2">
      <c r="A11" s="138"/>
      <c r="B11" s="570"/>
      <c r="C11" s="173" t="s">
        <v>21</v>
      </c>
      <c r="D11" s="385">
        <v>1.1017316017316017</v>
      </c>
      <c r="E11" s="174">
        <f>E10/D10</f>
        <v>0.91944990176817287</v>
      </c>
      <c r="F11" s="174">
        <f>F10/E10</f>
        <v>0.99572649572649574</v>
      </c>
      <c r="G11" s="174">
        <f>G10/F10</f>
        <v>1.1223175965665235</v>
      </c>
    </row>
    <row r="12" spans="1:7" s="137" customFormat="1" ht="20.25" customHeight="1" x14ac:dyDescent="0.2">
      <c r="A12" s="138"/>
      <c r="B12" s="571" t="s">
        <v>3</v>
      </c>
      <c r="C12" s="175" t="s">
        <v>22</v>
      </c>
      <c r="D12" s="176">
        <v>786</v>
      </c>
      <c r="E12" s="176">
        <v>707</v>
      </c>
      <c r="F12" s="176">
        <v>693</v>
      </c>
      <c r="G12" s="176">
        <v>747</v>
      </c>
    </row>
    <row r="13" spans="1:7" s="137" customFormat="1" ht="20.25" customHeight="1" x14ac:dyDescent="0.2">
      <c r="A13" s="138"/>
      <c r="B13" s="570"/>
      <c r="C13" s="177" t="s">
        <v>21</v>
      </c>
      <c r="D13" s="386">
        <v>1.0841379310344827</v>
      </c>
      <c r="E13" s="178">
        <f>E12/D12</f>
        <v>0.89949109414758266</v>
      </c>
      <c r="F13" s="178">
        <f>F12/E12</f>
        <v>0.98019801980198018</v>
      </c>
      <c r="G13" s="178">
        <f>G12/F12</f>
        <v>1.0779220779220779</v>
      </c>
    </row>
    <row r="14" spans="1:7" s="137" customFormat="1" ht="20.25" customHeight="1" x14ac:dyDescent="0.2">
      <c r="A14" s="138"/>
      <c r="B14" s="571" t="s">
        <v>4</v>
      </c>
      <c r="C14" s="175" t="s">
        <v>22</v>
      </c>
      <c r="D14" s="176">
        <v>673</v>
      </c>
      <c r="E14" s="176">
        <v>595</v>
      </c>
      <c r="F14" s="176">
        <v>546</v>
      </c>
      <c r="G14" s="176">
        <v>584</v>
      </c>
    </row>
    <row r="15" spans="1:7" s="137" customFormat="1" ht="20.25" customHeight="1" x14ac:dyDescent="0.2">
      <c r="A15" s="138"/>
      <c r="B15" s="570"/>
      <c r="C15" s="177" t="s">
        <v>21</v>
      </c>
      <c r="D15" s="386">
        <v>1</v>
      </c>
      <c r="E15" s="178">
        <f>E14/D14</f>
        <v>0.8841010401188707</v>
      </c>
      <c r="F15" s="178">
        <f>F14/E14</f>
        <v>0.91764705882352937</v>
      </c>
      <c r="G15" s="178">
        <f>G14/F14</f>
        <v>1.0695970695970696</v>
      </c>
    </row>
    <row r="16" spans="1:7" s="137" customFormat="1" ht="20.25" customHeight="1" x14ac:dyDescent="0.2">
      <c r="A16" s="138"/>
      <c r="B16" s="571" t="s">
        <v>5</v>
      </c>
      <c r="C16" s="175" t="s">
        <v>22</v>
      </c>
      <c r="D16" s="176">
        <v>539</v>
      </c>
      <c r="E16" s="176">
        <v>489</v>
      </c>
      <c r="F16" s="176">
        <v>460</v>
      </c>
      <c r="G16" s="176">
        <v>474</v>
      </c>
    </row>
    <row r="17" spans="1:7" s="137" customFormat="1" ht="20.25" customHeight="1" x14ac:dyDescent="0.2">
      <c r="A17" s="138"/>
      <c r="B17" s="570"/>
      <c r="C17" s="177" t="s">
        <v>21</v>
      </c>
      <c r="D17" s="386">
        <v>1.0325670498084292</v>
      </c>
      <c r="E17" s="178">
        <f>E16/D16</f>
        <v>0.90723562152133586</v>
      </c>
      <c r="F17" s="178">
        <f>F16/E16</f>
        <v>0.94069529652351735</v>
      </c>
      <c r="G17" s="178">
        <f>G16/F16</f>
        <v>1.0304347826086957</v>
      </c>
    </row>
    <row r="18" spans="1:7" s="137" customFormat="1" ht="20.25" customHeight="1" x14ac:dyDescent="0.2">
      <c r="A18" s="138"/>
      <c r="B18" s="571" t="s">
        <v>6</v>
      </c>
      <c r="C18" s="173" t="s">
        <v>22</v>
      </c>
      <c r="D18" s="179">
        <v>721</v>
      </c>
      <c r="E18" s="179">
        <v>678</v>
      </c>
      <c r="F18" s="179">
        <v>673</v>
      </c>
      <c r="G18" s="179">
        <v>735</v>
      </c>
    </row>
    <row r="19" spans="1:7" s="137" customFormat="1" ht="20.25" customHeight="1" x14ac:dyDescent="0.2">
      <c r="A19" s="138"/>
      <c r="B19" s="569"/>
      <c r="C19" s="171" t="s">
        <v>21</v>
      </c>
      <c r="D19" s="384">
        <v>1.0761194029850747</v>
      </c>
      <c r="E19" s="172">
        <f>E18/D18</f>
        <v>0.94036061026352291</v>
      </c>
      <c r="F19" s="172">
        <f>F18/E18</f>
        <v>0.99262536873156337</v>
      </c>
      <c r="G19" s="172">
        <f>G18/F18</f>
        <v>1.0921248142644873</v>
      </c>
    </row>
    <row r="20" spans="1:7" s="137" customFormat="1" ht="20.25" customHeight="1" x14ac:dyDescent="0.2">
      <c r="A20" s="138"/>
      <c r="B20" s="568" t="s">
        <v>10</v>
      </c>
      <c r="C20" s="173" t="s">
        <v>22</v>
      </c>
      <c r="D20" s="180">
        <f t="shared" ref="D20" si="0">D10+D12+D14+D16+D18</f>
        <v>3228</v>
      </c>
      <c r="E20" s="180">
        <f t="shared" ref="E20:G20" si="1">E10+E12+E14+E16+E18</f>
        <v>2937</v>
      </c>
      <c r="F20" s="180">
        <f t="shared" si="1"/>
        <v>2838</v>
      </c>
      <c r="G20" s="180">
        <f t="shared" si="1"/>
        <v>3063</v>
      </c>
    </row>
    <row r="21" spans="1:7" s="137" customFormat="1" ht="20.25" customHeight="1" x14ac:dyDescent="0.2">
      <c r="A21" s="138"/>
      <c r="B21" s="569"/>
      <c r="C21" s="171" t="s">
        <v>21</v>
      </c>
      <c r="D21" s="385">
        <v>1.0576671035386631</v>
      </c>
      <c r="E21" s="174">
        <f>E20/D20</f>
        <v>0.9098513011152416</v>
      </c>
      <c r="F21" s="174">
        <f>F20/E20</f>
        <v>0.9662921348314607</v>
      </c>
      <c r="G21" s="174">
        <f>G20/F20</f>
        <v>1.0792811839323466</v>
      </c>
    </row>
    <row r="22" spans="1:7" s="137" customFormat="1" ht="20.25" customHeight="1" x14ac:dyDescent="0.2">
      <c r="A22" s="138"/>
      <c r="B22" s="568" t="s">
        <v>7</v>
      </c>
      <c r="C22" s="169" t="s">
        <v>22</v>
      </c>
      <c r="D22" s="170">
        <v>1639</v>
      </c>
      <c r="E22" s="170">
        <v>1525</v>
      </c>
      <c r="F22" s="170">
        <v>1414</v>
      </c>
      <c r="G22" s="170">
        <v>1507</v>
      </c>
    </row>
    <row r="23" spans="1:7" s="137" customFormat="1" ht="20.25" customHeight="1" x14ac:dyDescent="0.2">
      <c r="A23" s="138"/>
      <c r="B23" s="570"/>
      <c r="C23" s="173" t="s">
        <v>21</v>
      </c>
      <c r="D23" s="385">
        <v>1.0340694006309148</v>
      </c>
      <c r="E23" s="174">
        <f>E22/D22</f>
        <v>0.93044539353264188</v>
      </c>
      <c r="F23" s="174">
        <f>F22/E22</f>
        <v>0.9272131147540984</v>
      </c>
      <c r="G23" s="174">
        <f>G22/F22</f>
        <v>1.0657708628005658</v>
      </c>
    </row>
    <row r="24" spans="1:7" s="137" customFormat="1" ht="20.25" customHeight="1" x14ac:dyDescent="0.2">
      <c r="A24" s="138"/>
      <c r="B24" s="571" t="s">
        <v>13</v>
      </c>
      <c r="C24" s="175" t="s">
        <v>22</v>
      </c>
      <c r="D24" s="176">
        <v>396</v>
      </c>
      <c r="E24" s="176">
        <v>383</v>
      </c>
      <c r="F24" s="176">
        <v>313</v>
      </c>
      <c r="G24" s="176">
        <v>327</v>
      </c>
    </row>
    <row r="25" spans="1:7" s="137" customFormat="1" ht="20.25" customHeight="1" x14ac:dyDescent="0.2">
      <c r="A25" s="138"/>
      <c r="B25" s="570"/>
      <c r="C25" s="177" t="s">
        <v>21</v>
      </c>
      <c r="D25" s="386">
        <v>0.90617848970251713</v>
      </c>
      <c r="E25" s="178">
        <f>E24/D24</f>
        <v>0.96717171717171713</v>
      </c>
      <c r="F25" s="178">
        <f>F24/E24</f>
        <v>0.81723237597911225</v>
      </c>
      <c r="G25" s="178">
        <f>G24/F24</f>
        <v>1.0447284345047922</v>
      </c>
    </row>
    <row r="26" spans="1:7" s="137" customFormat="1" ht="20.25" customHeight="1" x14ac:dyDescent="0.2">
      <c r="A26" s="138"/>
      <c r="B26" s="571" t="s">
        <v>23</v>
      </c>
      <c r="C26" s="175" t="s">
        <v>22</v>
      </c>
      <c r="D26" s="176">
        <v>1487</v>
      </c>
      <c r="E26" s="176">
        <v>1378</v>
      </c>
      <c r="F26" s="176">
        <v>1241</v>
      </c>
      <c r="G26" s="176">
        <v>1258</v>
      </c>
    </row>
    <row r="27" spans="1:7" s="137" customFormat="1" ht="20.25" customHeight="1" x14ac:dyDescent="0.2">
      <c r="A27" s="138"/>
      <c r="B27" s="569"/>
      <c r="C27" s="171" t="s">
        <v>21</v>
      </c>
      <c r="D27" s="384">
        <v>0.99331997327989308</v>
      </c>
      <c r="E27" s="172">
        <f>E26/D26</f>
        <v>0.92669804976462677</v>
      </c>
      <c r="F27" s="172">
        <f>F26/E26</f>
        <v>0.90058055152394778</v>
      </c>
      <c r="G27" s="172">
        <f>G26/F26</f>
        <v>1.0136986301369864</v>
      </c>
    </row>
    <row r="28" spans="1:7" s="137" customFormat="1" ht="20.25" customHeight="1" x14ac:dyDescent="0.2">
      <c r="A28" s="138"/>
      <c r="B28" s="568" t="s">
        <v>9</v>
      </c>
      <c r="C28" s="169" t="s">
        <v>22</v>
      </c>
      <c r="D28" s="181">
        <f t="shared" ref="D28" si="2">D22+D24+D26</f>
        <v>3522</v>
      </c>
      <c r="E28" s="181">
        <f t="shared" ref="E28:G28" si="3">E22+E24+E26</f>
        <v>3286</v>
      </c>
      <c r="F28" s="181">
        <f t="shared" si="3"/>
        <v>2968</v>
      </c>
      <c r="G28" s="181">
        <f t="shared" si="3"/>
        <v>3092</v>
      </c>
    </row>
    <row r="29" spans="1:7" s="137" customFormat="1" ht="20.25" customHeight="1" thickBot="1" x14ac:dyDescent="0.25">
      <c r="A29" s="138"/>
      <c r="B29" s="575"/>
      <c r="C29" s="182" t="s">
        <v>21</v>
      </c>
      <c r="D29" s="387">
        <v>1.0008525149190111</v>
      </c>
      <c r="E29" s="183">
        <f>E28/D28</f>
        <v>0.93299261783077791</v>
      </c>
      <c r="F29" s="183">
        <f>F28/E28</f>
        <v>0.90322580645161288</v>
      </c>
      <c r="G29" s="183">
        <f>G28/F28</f>
        <v>1.0417789757412399</v>
      </c>
    </row>
    <row r="30" spans="1:7" s="137" customFormat="1" ht="20.25" customHeight="1" x14ac:dyDescent="0.2">
      <c r="A30" s="138"/>
      <c r="B30" s="576" t="s">
        <v>12</v>
      </c>
      <c r="C30" s="184" t="s">
        <v>22</v>
      </c>
      <c r="D30" s="185">
        <f t="shared" ref="D30" si="4">SUM(D6,D8,D10,D12,D14,D16,D18,D22,D24,D26)</f>
        <v>17423</v>
      </c>
      <c r="E30" s="185">
        <f t="shared" ref="E30:G30" si="5">SUM(E6,E8,E10,E12,E14,E16,E18,E22,E24,E26)</f>
        <v>16442</v>
      </c>
      <c r="F30" s="185">
        <f t="shared" si="5"/>
        <v>15299</v>
      </c>
      <c r="G30" s="185">
        <f t="shared" si="5"/>
        <v>16208</v>
      </c>
    </row>
    <row r="31" spans="1:7" s="137" customFormat="1" ht="20.25" customHeight="1" thickBot="1" x14ac:dyDescent="0.25">
      <c r="A31" s="138"/>
      <c r="B31" s="577"/>
      <c r="C31" s="186" t="s">
        <v>21</v>
      </c>
      <c r="D31" s="388">
        <v>1.0347428435681196</v>
      </c>
      <c r="E31" s="187">
        <f>E30/D30</f>
        <v>0.9436951156517247</v>
      </c>
      <c r="F31" s="187">
        <f>F30/E30</f>
        <v>0.93048290962170055</v>
      </c>
      <c r="G31" s="187">
        <f>G30/F30</f>
        <v>1.059415648081574</v>
      </c>
    </row>
    <row r="32" spans="1:7" s="137" customFormat="1" ht="20.25" customHeight="1" thickTop="1" x14ac:dyDescent="0.2">
      <c r="A32" s="138"/>
      <c r="B32" s="572" t="s">
        <v>11</v>
      </c>
      <c r="C32" s="173" t="s">
        <v>22</v>
      </c>
      <c r="D32" s="179">
        <v>315002</v>
      </c>
      <c r="E32" s="179">
        <v>313856</v>
      </c>
      <c r="F32" s="179">
        <v>307269</v>
      </c>
      <c r="G32" s="179">
        <v>343684</v>
      </c>
    </row>
    <row r="33" spans="1:7" s="137" customFormat="1" ht="20.25" customHeight="1" x14ac:dyDescent="0.2">
      <c r="A33" s="138"/>
      <c r="B33" s="569"/>
      <c r="C33" s="171" t="s">
        <v>21</v>
      </c>
      <c r="D33" s="384">
        <v>1.0901156553456857</v>
      </c>
      <c r="E33" s="172">
        <f>E32/D32</f>
        <v>0.99636192786077549</v>
      </c>
      <c r="F33" s="172">
        <f>F32/E32</f>
        <v>0.97901266823001631</v>
      </c>
      <c r="G33" s="172">
        <f>G32/F32</f>
        <v>1.1185117925986676</v>
      </c>
    </row>
    <row r="34" spans="1:7" s="2" customFormat="1" ht="17.25" customHeight="1" x14ac:dyDescent="0.2">
      <c r="B34" s="188" t="s">
        <v>20</v>
      </c>
      <c r="C34" s="189"/>
      <c r="D34" s="578" t="s">
        <v>100</v>
      </c>
      <c r="E34" s="578"/>
      <c r="F34" s="578"/>
      <c r="G34" s="578"/>
    </row>
    <row r="35" spans="1:7" s="2" customFormat="1" ht="17.25" customHeight="1" x14ac:dyDescent="0.2">
      <c r="B35" s="14" t="s">
        <v>19</v>
      </c>
      <c r="C35" s="15"/>
      <c r="D35" s="573" t="s">
        <v>101</v>
      </c>
      <c r="E35" s="573"/>
      <c r="F35" s="573"/>
      <c r="G35" s="573"/>
    </row>
    <row r="36" spans="1:7" s="2" customFormat="1" ht="17.25" customHeight="1" x14ac:dyDescent="0.2">
      <c r="A36" s="133"/>
      <c r="B36" s="134" t="s">
        <v>19</v>
      </c>
      <c r="C36" s="135"/>
      <c r="D36" s="574"/>
      <c r="E36" s="574"/>
      <c r="F36" s="574"/>
      <c r="G36" s="574"/>
    </row>
    <row r="37" spans="1:7" s="2" customFormat="1" ht="13" x14ac:dyDescent="0.2">
      <c r="B37" s="14" t="s">
        <v>19</v>
      </c>
      <c r="C37" s="15"/>
      <c r="D37" s="15"/>
      <c r="E37" s="15"/>
      <c r="F37" s="15"/>
      <c r="G37" s="14"/>
    </row>
    <row r="38" spans="1:7" s="5" customFormat="1" ht="12.5" x14ac:dyDescent="0.2">
      <c r="B38" s="14" t="s">
        <v>19</v>
      </c>
      <c r="C38" s="16"/>
      <c r="D38" s="16"/>
      <c r="E38" s="16"/>
      <c r="F38" s="16"/>
      <c r="G38" s="14"/>
    </row>
    <row r="39" spans="1:7" s="5" customFormat="1" x14ac:dyDescent="0.2">
      <c r="C39" s="17"/>
    </row>
    <row r="40" spans="1:7" s="5" customFormat="1" x14ac:dyDescent="0.2">
      <c r="C40" s="17"/>
    </row>
    <row r="41" spans="1:7" s="5" customFormat="1" x14ac:dyDescent="0.2">
      <c r="C41" s="17"/>
    </row>
    <row r="42" spans="1:7" s="5" customFormat="1" x14ac:dyDescent="0.2">
      <c r="C42" s="17"/>
    </row>
    <row r="43" spans="1:7" s="5" customFormat="1" x14ac:dyDescent="0.2">
      <c r="C43" s="17"/>
    </row>
    <row r="44" spans="1:7" s="5" customFormat="1" x14ac:dyDescent="0.2">
      <c r="C44" s="17"/>
    </row>
    <row r="45" spans="1:7" s="5" customFormat="1" x14ac:dyDescent="0.2">
      <c r="C45" s="17"/>
    </row>
    <row r="46" spans="1:7" s="5" customFormat="1" x14ac:dyDescent="0.2">
      <c r="C46" s="17"/>
    </row>
  </sheetData>
  <mergeCells count="18">
    <mergeCell ref="B32:B33"/>
    <mergeCell ref="D35:G35"/>
    <mergeCell ref="D36:G36"/>
    <mergeCell ref="B26:B27"/>
    <mergeCell ref="B28:B29"/>
    <mergeCell ref="B30:B31"/>
    <mergeCell ref="D34:G34"/>
    <mergeCell ref="B20:B21"/>
    <mergeCell ref="B22:B23"/>
    <mergeCell ref="B24:B25"/>
    <mergeCell ref="B14:B15"/>
    <mergeCell ref="B16:B17"/>
    <mergeCell ref="B18:B19"/>
    <mergeCell ref="B5:C5"/>
    <mergeCell ref="B6:B7"/>
    <mergeCell ref="B8:B9"/>
    <mergeCell ref="B10:B11"/>
    <mergeCell ref="B12:B13"/>
  </mergeCells>
  <phoneticPr fontId="6"/>
  <dataValidations count="1">
    <dataValidation imeMode="off" allowBlank="1" showInputMessage="1" showErrorMessage="1" sqref="D6:G33" xr:uid="{00000000-0002-0000-0000-000000000000}"/>
  </dataValidations>
  <pageMargins left="0.74803149606299213" right="0.78740157480314965" top="0.59055118110236227" bottom="0.59055118110236227" header="0.51181102362204722" footer="0.19685039370078741"/>
  <pageSetup paperSize="9" scale="110" firstPageNumber="22" fitToHeight="0" orientation="portrait" blackAndWhite="1" useFirstPageNumber="1" r:id="rId1"/>
  <headerFooter scaleWithDoc="0"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K36"/>
  <sheetViews>
    <sheetView view="pageBreakPreview" zoomScale="55" zoomScaleNormal="100" zoomScaleSheetLayoutView="55" workbookViewId="0">
      <selection activeCell="G33" sqref="G33"/>
    </sheetView>
  </sheetViews>
  <sheetFormatPr defaultColWidth="8.08984375" defaultRowHeight="11" x14ac:dyDescent="0.2"/>
  <cols>
    <col min="1" max="1" width="2.1796875" style="4" customWidth="1"/>
    <col min="2" max="2" width="8.90625" style="4" customWidth="1"/>
    <col min="3" max="3" width="7.453125" style="4" customWidth="1"/>
    <col min="4" max="4" width="9.36328125" style="4" customWidth="1"/>
    <col min="5" max="11" width="8" style="4" customWidth="1"/>
    <col min="12" max="16384" width="8.08984375" style="4"/>
  </cols>
  <sheetData>
    <row r="1" spans="1:11" ht="13.5" customHeight="1" x14ac:dyDescent="0.2">
      <c r="K1" s="11"/>
    </row>
    <row r="2" spans="1:11" ht="25.5" customHeight="1" x14ac:dyDescent="0.2">
      <c r="K2" s="11"/>
    </row>
    <row r="3" spans="1:11" s="1" customFormat="1" ht="18.75" customHeight="1" x14ac:dyDescent="0.2">
      <c r="A3" s="12" t="s">
        <v>33</v>
      </c>
      <c r="B3" s="138"/>
      <c r="C3" s="138"/>
      <c r="D3" s="138"/>
      <c r="E3" s="138"/>
      <c r="F3" s="138"/>
      <c r="G3" s="138"/>
      <c r="H3" s="138"/>
      <c r="I3" s="138"/>
      <c r="J3" s="138"/>
      <c r="K3" s="11"/>
    </row>
    <row r="4" spans="1:11" s="1" customFormat="1" ht="15" customHeight="1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9" t="s">
        <v>145</v>
      </c>
    </row>
    <row r="5" spans="1:11" s="1" customFormat="1" ht="22.5" customHeight="1" x14ac:dyDescent="0.2">
      <c r="A5" s="138"/>
      <c r="B5" s="581" t="s">
        <v>8</v>
      </c>
      <c r="C5" s="582"/>
      <c r="D5" s="68" t="s">
        <v>32</v>
      </c>
      <c r="E5" s="191" t="s">
        <v>114</v>
      </c>
      <c r="F5" s="192" t="s">
        <v>115</v>
      </c>
      <c r="G5" s="192" t="s">
        <v>116</v>
      </c>
      <c r="H5" s="192" t="s">
        <v>117</v>
      </c>
      <c r="I5" s="192" t="s">
        <v>118</v>
      </c>
      <c r="J5" s="192" t="s">
        <v>119</v>
      </c>
      <c r="K5" s="193" t="s">
        <v>120</v>
      </c>
    </row>
    <row r="6" spans="1:11" s="1" customFormat="1" ht="20.25" customHeight="1" x14ac:dyDescent="0.2">
      <c r="A6" s="138"/>
      <c r="B6" s="566" t="s">
        <v>0</v>
      </c>
      <c r="C6" s="194" t="s">
        <v>80</v>
      </c>
      <c r="D6" s="195">
        <v>2652</v>
      </c>
      <c r="E6" s="196">
        <v>1604</v>
      </c>
      <c r="F6" s="197">
        <v>436</v>
      </c>
      <c r="G6" s="197">
        <v>279</v>
      </c>
      <c r="H6" s="197">
        <v>92</v>
      </c>
      <c r="I6" s="197">
        <v>93</v>
      </c>
      <c r="J6" s="197">
        <v>79</v>
      </c>
      <c r="K6" s="198">
        <f>D6-SUM(E6:J6)</f>
        <v>69</v>
      </c>
    </row>
    <row r="7" spans="1:11" s="1" customFormat="1" ht="20.25" customHeight="1" x14ac:dyDescent="0.2">
      <c r="A7" s="138"/>
      <c r="B7" s="586"/>
      <c r="C7" s="199" t="s">
        <v>31</v>
      </c>
      <c r="D7" s="200">
        <f>SUM(E7:K7)</f>
        <v>0.99999999999999989</v>
      </c>
      <c r="E7" s="201">
        <f t="shared" ref="E7:K7" si="0">IF(E6/$D6=0,"― ",E6/$D6)</f>
        <v>0.60482654600301655</v>
      </c>
      <c r="F7" s="202">
        <f t="shared" si="0"/>
        <v>0.16440422322775264</v>
      </c>
      <c r="G7" s="202">
        <f t="shared" si="0"/>
        <v>0.10520361990950226</v>
      </c>
      <c r="H7" s="202">
        <f t="shared" si="0"/>
        <v>3.4690799396681751E-2</v>
      </c>
      <c r="I7" s="202">
        <f t="shared" si="0"/>
        <v>3.5067873303167421E-2</v>
      </c>
      <c r="J7" s="203">
        <f t="shared" si="0"/>
        <v>2.9788838612368026E-2</v>
      </c>
      <c r="K7" s="204">
        <f t="shared" si="0"/>
        <v>2.6018099547511313E-2</v>
      </c>
    </row>
    <row r="8" spans="1:11" s="1" customFormat="1" ht="20.25" customHeight="1" x14ac:dyDescent="0.2">
      <c r="A8" s="138"/>
      <c r="B8" s="566" t="s">
        <v>24</v>
      </c>
      <c r="C8" s="194" t="s">
        <v>80</v>
      </c>
      <c r="D8" s="195">
        <v>421</v>
      </c>
      <c r="E8" s="196">
        <v>272</v>
      </c>
      <c r="F8" s="197">
        <v>82</v>
      </c>
      <c r="G8" s="197">
        <v>30</v>
      </c>
      <c r="H8" s="197">
        <v>11</v>
      </c>
      <c r="I8" s="197">
        <v>11</v>
      </c>
      <c r="J8" s="197">
        <v>7</v>
      </c>
      <c r="K8" s="198">
        <f>D8-SUM(E8:J8)</f>
        <v>8</v>
      </c>
    </row>
    <row r="9" spans="1:11" s="1" customFormat="1" ht="20.25" customHeight="1" x14ac:dyDescent="0.2">
      <c r="A9" s="138"/>
      <c r="B9" s="586"/>
      <c r="C9" s="199" t="s">
        <v>31</v>
      </c>
      <c r="D9" s="200">
        <f>SUM(E9:K9)</f>
        <v>0.99999999999999989</v>
      </c>
      <c r="E9" s="201">
        <f t="shared" ref="E9:K9" si="1">IF(E8/$D8=0,"― ",E8/$D8)</f>
        <v>0.64608076009501192</v>
      </c>
      <c r="F9" s="202">
        <f t="shared" si="1"/>
        <v>0.19477434679334918</v>
      </c>
      <c r="G9" s="202">
        <f t="shared" si="1"/>
        <v>7.1258907363420429E-2</v>
      </c>
      <c r="H9" s="202">
        <f t="shared" si="1"/>
        <v>2.6128266033254157E-2</v>
      </c>
      <c r="I9" s="202">
        <f t="shared" si="1"/>
        <v>2.6128266033254157E-2</v>
      </c>
      <c r="J9" s="203">
        <f t="shared" si="1"/>
        <v>1.66270783847981E-2</v>
      </c>
      <c r="K9" s="204">
        <f t="shared" si="1"/>
        <v>1.9002375296912115E-2</v>
      </c>
    </row>
    <row r="10" spans="1:11" s="1" customFormat="1" ht="20.25" customHeight="1" x14ac:dyDescent="0.2">
      <c r="A10" s="138"/>
      <c r="B10" s="566" t="s">
        <v>2</v>
      </c>
      <c r="C10" s="194" t="s">
        <v>80</v>
      </c>
      <c r="D10" s="195">
        <v>211</v>
      </c>
      <c r="E10" s="196">
        <v>128</v>
      </c>
      <c r="F10" s="197">
        <v>43</v>
      </c>
      <c r="G10" s="197">
        <v>19</v>
      </c>
      <c r="H10" s="197">
        <v>8</v>
      </c>
      <c r="I10" s="197">
        <v>5</v>
      </c>
      <c r="J10" s="197">
        <v>3</v>
      </c>
      <c r="K10" s="198">
        <f>D10-SUM(E10:J10)</f>
        <v>5</v>
      </c>
    </row>
    <row r="11" spans="1:11" s="1" customFormat="1" ht="20.25" customHeight="1" x14ac:dyDescent="0.2">
      <c r="A11" s="138"/>
      <c r="B11" s="586"/>
      <c r="C11" s="205" t="s">
        <v>31</v>
      </c>
      <c r="D11" s="206">
        <f>SUM(E11:K11)</f>
        <v>1.0000000000000002</v>
      </c>
      <c r="E11" s="201">
        <f t="shared" ref="E11:K11" si="2">IF(E10/$D10=0,"― ",E10/$D10)</f>
        <v>0.60663507109004744</v>
      </c>
      <c r="F11" s="202">
        <f t="shared" si="2"/>
        <v>0.20379146919431279</v>
      </c>
      <c r="G11" s="202">
        <f t="shared" si="2"/>
        <v>9.004739336492891E-2</v>
      </c>
      <c r="H11" s="202">
        <f t="shared" si="2"/>
        <v>3.7914691943127965E-2</v>
      </c>
      <c r="I11" s="202">
        <f t="shared" si="2"/>
        <v>2.3696682464454975E-2</v>
      </c>
      <c r="J11" s="203">
        <f t="shared" si="2"/>
        <v>1.4218009478672985E-2</v>
      </c>
      <c r="K11" s="204">
        <f t="shared" si="2"/>
        <v>2.3696682464454975E-2</v>
      </c>
    </row>
    <row r="12" spans="1:11" s="1" customFormat="1" ht="20.25" customHeight="1" x14ac:dyDescent="0.2">
      <c r="A12" s="138"/>
      <c r="B12" s="587" t="s">
        <v>3</v>
      </c>
      <c r="C12" s="207" t="s">
        <v>80</v>
      </c>
      <c r="D12" s="208">
        <v>203</v>
      </c>
      <c r="E12" s="209">
        <v>127</v>
      </c>
      <c r="F12" s="210">
        <v>43</v>
      </c>
      <c r="G12" s="210">
        <v>18</v>
      </c>
      <c r="H12" s="210">
        <v>6</v>
      </c>
      <c r="I12" s="210">
        <v>6</v>
      </c>
      <c r="J12" s="210">
        <v>2</v>
      </c>
      <c r="K12" s="211">
        <f>D12-SUM(E12:J12)</f>
        <v>1</v>
      </c>
    </row>
    <row r="13" spans="1:11" s="1" customFormat="1" ht="20.25" customHeight="1" x14ac:dyDescent="0.2">
      <c r="A13" s="138"/>
      <c r="B13" s="586"/>
      <c r="C13" s="205" t="s">
        <v>31</v>
      </c>
      <c r="D13" s="206">
        <f>SUM(E13:K13)</f>
        <v>0.99999999999999989</v>
      </c>
      <c r="E13" s="201">
        <f t="shared" ref="E13:K13" si="3">IF(E12/$D12=0,"― ",E12/$D12)</f>
        <v>0.62561576354679804</v>
      </c>
      <c r="F13" s="202">
        <f t="shared" si="3"/>
        <v>0.21182266009852216</v>
      </c>
      <c r="G13" s="202">
        <f t="shared" si="3"/>
        <v>8.8669950738916259E-2</v>
      </c>
      <c r="H13" s="202">
        <f t="shared" si="3"/>
        <v>2.9556650246305417E-2</v>
      </c>
      <c r="I13" s="202">
        <f t="shared" si="3"/>
        <v>2.9556650246305417E-2</v>
      </c>
      <c r="J13" s="203">
        <f t="shared" si="3"/>
        <v>9.852216748768473E-3</v>
      </c>
      <c r="K13" s="204">
        <f t="shared" si="3"/>
        <v>4.9261083743842365E-3</v>
      </c>
    </row>
    <row r="14" spans="1:11" s="1" customFormat="1" ht="20.25" customHeight="1" x14ac:dyDescent="0.2">
      <c r="A14" s="138"/>
      <c r="B14" s="587" t="s">
        <v>4</v>
      </c>
      <c r="C14" s="207" t="s">
        <v>80</v>
      </c>
      <c r="D14" s="208">
        <v>137</v>
      </c>
      <c r="E14" s="209">
        <v>95</v>
      </c>
      <c r="F14" s="210">
        <v>20</v>
      </c>
      <c r="G14" s="210">
        <v>13</v>
      </c>
      <c r="H14" s="210">
        <v>2</v>
      </c>
      <c r="I14" s="210">
        <v>4</v>
      </c>
      <c r="J14" s="210">
        <v>2</v>
      </c>
      <c r="K14" s="211">
        <f>D14-SUM(E14:J14)</f>
        <v>1</v>
      </c>
    </row>
    <row r="15" spans="1:11" s="1" customFormat="1" ht="20.25" customHeight="1" x14ac:dyDescent="0.2">
      <c r="A15" s="138"/>
      <c r="B15" s="580"/>
      <c r="C15" s="199" t="s">
        <v>31</v>
      </c>
      <c r="D15" s="200">
        <f>SUM(E15:K15)</f>
        <v>0.99999999999999989</v>
      </c>
      <c r="E15" s="201">
        <f t="shared" ref="E15:K15" si="4">IF(E14/$D14=0,"― ",E14/$D14)</f>
        <v>0.69343065693430661</v>
      </c>
      <c r="F15" s="202">
        <f t="shared" si="4"/>
        <v>0.145985401459854</v>
      </c>
      <c r="G15" s="202">
        <f t="shared" si="4"/>
        <v>9.4890510948905105E-2</v>
      </c>
      <c r="H15" s="202">
        <f t="shared" si="4"/>
        <v>1.4598540145985401E-2</v>
      </c>
      <c r="I15" s="202">
        <f t="shared" si="4"/>
        <v>2.9197080291970802E-2</v>
      </c>
      <c r="J15" s="203">
        <f t="shared" si="4"/>
        <v>1.4598540145985401E-2</v>
      </c>
      <c r="K15" s="204">
        <f t="shared" si="4"/>
        <v>7.2992700729927005E-3</v>
      </c>
    </row>
    <row r="16" spans="1:11" s="1" customFormat="1" ht="20.25" customHeight="1" x14ac:dyDescent="0.2">
      <c r="A16" s="138"/>
      <c r="B16" s="579" t="s">
        <v>5</v>
      </c>
      <c r="C16" s="212" t="s">
        <v>80</v>
      </c>
      <c r="D16" s="213">
        <v>170</v>
      </c>
      <c r="E16" s="214">
        <v>101</v>
      </c>
      <c r="F16" s="215">
        <v>30</v>
      </c>
      <c r="G16" s="215">
        <v>17</v>
      </c>
      <c r="H16" s="215">
        <v>7</v>
      </c>
      <c r="I16" s="215">
        <v>6</v>
      </c>
      <c r="J16" s="215">
        <v>6</v>
      </c>
      <c r="K16" s="216">
        <f>D16-SUM(E16:J16)</f>
        <v>3</v>
      </c>
    </row>
    <row r="17" spans="1:11" s="1" customFormat="1" ht="20.25" customHeight="1" x14ac:dyDescent="0.2">
      <c r="A17" s="138"/>
      <c r="B17" s="580"/>
      <c r="C17" s="199" t="s">
        <v>31</v>
      </c>
      <c r="D17" s="200">
        <f>SUM(E17:K17)</f>
        <v>1</v>
      </c>
      <c r="E17" s="201">
        <f t="shared" ref="E17:K17" si="5">IF(E16/$D16=0,"― ",E16/$D16)</f>
        <v>0.59411764705882353</v>
      </c>
      <c r="F17" s="202">
        <f t="shared" si="5"/>
        <v>0.17647058823529413</v>
      </c>
      <c r="G17" s="202">
        <f t="shared" si="5"/>
        <v>0.1</v>
      </c>
      <c r="H17" s="202">
        <f t="shared" si="5"/>
        <v>4.1176470588235294E-2</v>
      </c>
      <c r="I17" s="202">
        <f t="shared" si="5"/>
        <v>3.5294117647058823E-2</v>
      </c>
      <c r="J17" s="203">
        <f t="shared" si="5"/>
        <v>3.5294117647058823E-2</v>
      </c>
      <c r="K17" s="204">
        <f t="shared" si="5"/>
        <v>1.7647058823529412E-2</v>
      </c>
    </row>
    <row r="18" spans="1:11" s="1" customFormat="1" ht="20.25" customHeight="1" x14ac:dyDescent="0.2">
      <c r="A18" s="138"/>
      <c r="B18" s="579" t="s">
        <v>6</v>
      </c>
      <c r="C18" s="212" t="s">
        <v>80</v>
      </c>
      <c r="D18" s="213">
        <v>151</v>
      </c>
      <c r="E18" s="214">
        <v>95</v>
      </c>
      <c r="F18" s="215">
        <v>22</v>
      </c>
      <c r="G18" s="215">
        <v>15</v>
      </c>
      <c r="H18" s="215">
        <v>7</v>
      </c>
      <c r="I18" s="215">
        <v>6</v>
      </c>
      <c r="J18" s="215">
        <v>2</v>
      </c>
      <c r="K18" s="216">
        <f>D18-SUM(E18:J18)</f>
        <v>4</v>
      </c>
    </row>
    <row r="19" spans="1:11" s="1" customFormat="1" ht="20.25" customHeight="1" x14ac:dyDescent="0.2">
      <c r="A19" s="138"/>
      <c r="B19" s="579"/>
      <c r="C19" s="217" t="s">
        <v>31</v>
      </c>
      <c r="D19" s="218">
        <f>SUM(E19:K19)</f>
        <v>0.99999999999999989</v>
      </c>
      <c r="E19" s="201">
        <f t="shared" ref="E19:K19" si="6">IF(E18/$D18=0,"― ",E18/$D18)</f>
        <v>0.62913907284768211</v>
      </c>
      <c r="F19" s="202">
        <f t="shared" si="6"/>
        <v>0.14569536423841059</v>
      </c>
      <c r="G19" s="202">
        <f t="shared" si="6"/>
        <v>9.9337748344370855E-2</v>
      </c>
      <c r="H19" s="202">
        <f t="shared" si="6"/>
        <v>4.6357615894039736E-2</v>
      </c>
      <c r="I19" s="202">
        <f t="shared" si="6"/>
        <v>3.9735099337748346E-2</v>
      </c>
      <c r="J19" s="203">
        <f t="shared" si="6"/>
        <v>1.3245033112582781E-2</v>
      </c>
      <c r="K19" s="204">
        <f t="shared" si="6"/>
        <v>2.6490066225165563E-2</v>
      </c>
    </row>
    <row r="20" spans="1:11" s="1" customFormat="1" ht="20.25" customHeight="1" x14ac:dyDescent="0.2">
      <c r="A20" s="138"/>
      <c r="B20" s="584" t="s">
        <v>10</v>
      </c>
      <c r="C20" s="194" t="s">
        <v>80</v>
      </c>
      <c r="D20" s="219">
        <f t="shared" ref="D20:K20" si="7">D10+D12+D14+D16+D18</f>
        <v>872</v>
      </c>
      <c r="E20" s="219">
        <f t="shared" si="7"/>
        <v>546</v>
      </c>
      <c r="F20" s="220">
        <f t="shared" si="7"/>
        <v>158</v>
      </c>
      <c r="G20" s="220">
        <f t="shared" si="7"/>
        <v>82</v>
      </c>
      <c r="H20" s="220">
        <f t="shared" si="7"/>
        <v>30</v>
      </c>
      <c r="I20" s="220">
        <f t="shared" si="7"/>
        <v>27</v>
      </c>
      <c r="J20" s="220">
        <f t="shared" si="7"/>
        <v>15</v>
      </c>
      <c r="K20" s="221">
        <f t="shared" si="7"/>
        <v>14</v>
      </c>
    </row>
    <row r="21" spans="1:11" s="1" customFormat="1" ht="20.25" customHeight="1" x14ac:dyDescent="0.2">
      <c r="A21" s="138"/>
      <c r="B21" s="579"/>
      <c r="C21" s="217" t="s">
        <v>31</v>
      </c>
      <c r="D21" s="218">
        <f>SUM(E21:K21)</f>
        <v>0.99999999999999989</v>
      </c>
      <c r="E21" s="222">
        <f t="shared" ref="E21:K21" si="8">IF(E20/$D20=0,"― ",E20/$D20)</f>
        <v>0.62614678899082565</v>
      </c>
      <c r="F21" s="223">
        <f t="shared" si="8"/>
        <v>0.18119266055045871</v>
      </c>
      <c r="G21" s="223">
        <f t="shared" si="8"/>
        <v>9.4036697247706427E-2</v>
      </c>
      <c r="H21" s="223">
        <f t="shared" si="8"/>
        <v>3.4403669724770644E-2</v>
      </c>
      <c r="I21" s="223">
        <f t="shared" si="8"/>
        <v>3.096330275229358E-2</v>
      </c>
      <c r="J21" s="224">
        <f t="shared" si="8"/>
        <v>1.7201834862385322E-2</v>
      </c>
      <c r="K21" s="225">
        <f t="shared" si="8"/>
        <v>1.6055045871559634E-2</v>
      </c>
    </row>
    <row r="22" spans="1:11" s="1" customFormat="1" ht="20.25" customHeight="1" x14ac:dyDescent="0.2">
      <c r="A22" s="138"/>
      <c r="B22" s="579" t="s">
        <v>7</v>
      </c>
      <c r="C22" s="212" t="s">
        <v>80</v>
      </c>
      <c r="D22" s="213">
        <v>417</v>
      </c>
      <c r="E22" s="214">
        <v>228</v>
      </c>
      <c r="F22" s="215">
        <v>89</v>
      </c>
      <c r="G22" s="215">
        <v>45</v>
      </c>
      <c r="H22" s="215">
        <v>19</v>
      </c>
      <c r="I22" s="215">
        <v>15</v>
      </c>
      <c r="J22" s="215">
        <v>15</v>
      </c>
      <c r="K22" s="216">
        <f>D22-SUM(E22:J22)</f>
        <v>6</v>
      </c>
    </row>
    <row r="23" spans="1:11" s="1" customFormat="1" ht="20.25" customHeight="1" x14ac:dyDescent="0.2">
      <c r="A23" s="138"/>
      <c r="B23" s="586"/>
      <c r="C23" s="205" t="s">
        <v>31</v>
      </c>
      <c r="D23" s="206">
        <f>SUM(E23:K23)</f>
        <v>1</v>
      </c>
      <c r="E23" s="201">
        <f t="shared" ref="E23:K23" si="9">IF(E22/$D22=0,"― ",E22/$D22)</f>
        <v>0.5467625899280576</v>
      </c>
      <c r="F23" s="202">
        <f t="shared" si="9"/>
        <v>0.21342925659472423</v>
      </c>
      <c r="G23" s="202">
        <f t="shared" si="9"/>
        <v>0.1079136690647482</v>
      </c>
      <c r="H23" s="202">
        <f t="shared" si="9"/>
        <v>4.5563549160671464E-2</v>
      </c>
      <c r="I23" s="202">
        <f t="shared" si="9"/>
        <v>3.5971223021582732E-2</v>
      </c>
      <c r="J23" s="203">
        <f t="shared" si="9"/>
        <v>3.5971223021582732E-2</v>
      </c>
      <c r="K23" s="204">
        <f t="shared" si="9"/>
        <v>1.4388489208633094E-2</v>
      </c>
    </row>
    <row r="24" spans="1:11" s="1" customFormat="1" ht="20.25" customHeight="1" x14ac:dyDescent="0.2">
      <c r="A24" s="138"/>
      <c r="B24" s="587" t="s">
        <v>13</v>
      </c>
      <c r="C24" s="175" t="s">
        <v>80</v>
      </c>
      <c r="D24" s="208">
        <v>103</v>
      </c>
      <c r="E24" s="209">
        <v>73</v>
      </c>
      <c r="F24" s="210">
        <v>19</v>
      </c>
      <c r="G24" s="210">
        <v>7</v>
      </c>
      <c r="H24" s="210">
        <v>3</v>
      </c>
      <c r="I24" s="210">
        <v>1</v>
      </c>
      <c r="J24" s="210">
        <v>0</v>
      </c>
      <c r="K24" s="211">
        <f>D24-SUM(E24:J24)</f>
        <v>0</v>
      </c>
    </row>
    <row r="25" spans="1:11" s="1" customFormat="1" ht="20.25" customHeight="1" x14ac:dyDescent="0.2">
      <c r="A25" s="138"/>
      <c r="B25" s="580"/>
      <c r="C25" s="199" t="s">
        <v>31</v>
      </c>
      <c r="D25" s="226">
        <f>SUM(E25:K25)</f>
        <v>1</v>
      </c>
      <c r="E25" s="201">
        <f t="shared" ref="E25:K25" si="10">IF(E24/$D24=0,"― ",E24/$D24)</f>
        <v>0.70873786407766992</v>
      </c>
      <c r="F25" s="202">
        <f t="shared" si="10"/>
        <v>0.18446601941747573</v>
      </c>
      <c r="G25" s="202">
        <f t="shared" si="10"/>
        <v>6.7961165048543687E-2</v>
      </c>
      <c r="H25" s="202">
        <f t="shared" si="10"/>
        <v>2.9126213592233011E-2</v>
      </c>
      <c r="I25" s="202">
        <f t="shared" si="10"/>
        <v>9.7087378640776691E-3</v>
      </c>
      <c r="J25" s="203" t="str">
        <f t="shared" si="10"/>
        <v xml:space="preserve">― </v>
      </c>
      <c r="K25" s="204" t="str">
        <f t="shared" si="10"/>
        <v xml:space="preserve">― </v>
      </c>
    </row>
    <row r="26" spans="1:11" s="1" customFormat="1" ht="20.25" customHeight="1" x14ac:dyDescent="0.2">
      <c r="A26" s="138"/>
      <c r="B26" s="579" t="s">
        <v>1</v>
      </c>
      <c r="C26" s="173" t="s">
        <v>80</v>
      </c>
      <c r="D26" s="213">
        <v>394</v>
      </c>
      <c r="E26" s="214">
        <v>254</v>
      </c>
      <c r="F26" s="215">
        <v>60</v>
      </c>
      <c r="G26" s="215">
        <v>46</v>
      </c>
      <c r="H26" s="215">
        <v>14</v>
      </c>
      <c r="I26" s="215">
        <v>10</v>
      </c>
      <c r="J26" s="215">
        <v>6</v>
      </c>
      <c r="K26" s="216">
        <f>D26-SUM(E26:J26)</f>
        <v>4</v>
      </c>
    </row>
    <row r="27" spans="1:11" s="1" customFormat="1" ht="20.25" customHeight="1" x14ac:dyDescent="0.2">
      <c r="A27" s="138"/>
      <c r="B27" s="586"/>
      <c r="C27" s="205" t="s">
        <v>31</v>
      </c>
      <c r="D27" s="206">
        <f>SUM(E27:K27)</f>
        <v>1</v>
      </c>
      <c r="E27" s="201">
        <f t="shared" ref="E27:K27" si="11">IF(E26/$D26=0,"― ",E26/$D26)</f>
        <v>0.64467005076142136</v>
      </c>
      <c r="F27" s="202">
        <f t="shared" si="11"/>
        <v>0.15228426395939088</v>
      </c>
      <c r="G27" s="202">
        <f t="shared" si="11"/>
        <v>0.116751269035533</v>
      </c>
      <c r="H27" s="202">
        <f t="shared" si="11"/>
        <v>3.553299492385787E-2</v>
      </c>
      <c r="I27" s="202">
        <f t="shared" si="11"/>
        <v>2.5380710659898477E-2</v>
      </c>
      <c r="J27" s="203">
        <f t="shared" si="11"/>
        <v>1.5228426395939087E-2</v>
      </c>
      <c r="K27" s="204">
        <f t="shared" si="11"/>
        <v>1.015228426395939E-2</v>
      </c>
    </row>
    <row r="28" spans="1:11" s="1" customFormat="1" ht="20.25" customHeight="1" x14ac:dyDescent="0.2">
      <c r="A28" s="138"/>
      <c r="B28" s="584" t="s">
        <v>9</v>
      </c>
      <c r="C28" s="194" t="s">
        <v>80</v>
      </c>
      <c r="D28" s="219">
        <f t="shared" ref="D28:K28" si="12">D22+D24+D26</f>
        <v>914</v>
      </c>
      <c r="E28" s="219">
        <f t="shared" si="12"/>
        <v>555</v>
      </c>
      <c r="F28" s="220">
        <f t="shared" si="12"/>
        <v>168</v>
      </c>
      <c r="G28" s="220">
        <f t="shared" si="12"/>
        <v>98</v>
      </c>
      <c r="H28" s="220">
        <f t="shared" si="12"/>
        <v>36</v>
      </c>
      <c r="I28" s="220">
        <f t="shared" si="12"/>
        <v>26</v>
      </c>
      <c r="J28" s="220">
        <f t="shared" si="12"/>
        <v>21</v>
      </c>
      <c r="K28" s="221">
        <f t="shared" si="12"/>
        <v>10</v>
      </c>
    </row>
    <row r="29" spans="1:11" s="1" customFormat="1" ht="20.25" customHeight="1" thickBot="1" x14ac:dyDescent="0.25">
      <c r="A29" s="138"/>
      <c r="B29" s="585"/>
      <c r="C29" s="227" t="s">
        <v>31</v>
      </c>
      <c r="D29" s="228">
        <f>SUM(E29:K29)</f>
        <v>1</v>
      </c>
      <c r="E29" s="229">
        <f t="shared" ref="E29:K29" si="13">IF(E28/$D28=0,"― ",E28/$D28)</f>
        <v>0.60722100656455147</v>
      </c>
      <c r="F29" s="230">
        <f t="shared" si="13"/>
        <v>0.1838074398249453</v>
      </c>
      <c r="G29" s="230">
        <f t="shared" si="13"/>
        <v>0.10722100656455143</v>
      </c>
      <c r="H29" s="230">
        <f t="shared" si="13"/>
        <v>3.9387308533916851E-2</v>
      </c>
      <c r="I29" s="230">
        <f t="shared" si="13"/>
        <v>2.8446389496717725E-2</v>
      </c>
      <c r="J29" s="231">
        <f t="shared" si="13"/>
        <v>2.2975929978118162E-2</v>
      </c>
      <c r="K29" s="232">
        <f t="shared" si="13"/>
        <v>1.0940919037199124E-2</v>
      </c>
    </row>
    <row r="30" spans="1:11" s="1" customFormat="1" ht="21" customHeight="1" x14ac:dyDescent="0.2">
      <c r="A30" s="138"/>
      <c r="B30" s="588" t="s">
        <v>12</v>
      </c>
      <c r="C30" s="233" t="s">
        <v>80</v>
      </c>
      <c r="D30" s="234">
        <f t="shared" ref="D30:K30" si="14">SUM(D28+D20+D8+D6)</f>
        <v>4859</v>
      </c>
      <c r="E30" s="234">
        <f t="shared" si="14"/>
        <v>2977</v>
      </c>
      <c r="F30" s="235">
        <f t="shared" si="14"/>
        <v>844</v>
      </c>
      <c r="G30" s="235">
        <f t="shared" si="14"/>
        <v>489</v>
      </c>
      <c r="H30" s="235">
        <f t="shared" si="14"/>
        <v>169</v>
      </c>
      <c r="I30" s="235">
        <f t="shared" si="14"/>
        <v>157</v>
      </c>
      <c r="J30" s="235">
        <f t="shared" si="14"/>
        <v>122</v>
      </c>
      <c r="K30" s="236">
        <f t="shared" si="14"/>
        <v>101</v>
      </c>
    </row>
    <row r="31" spans="1:11" s="1" customFormat="1" ht="21" customHeight="1" thickBot="1" x14ac:dyDescent="0.25">
      <c r="A31" s="138"/>
      <c r="B31" s="589"/>
      <c r="C31" s="237" t="s">
        <v>31</v>
      </c>
      <c r="D31" s="238">
        <f>SUM(E31:K31)</f>
        <v>1.0000000000000002</v>
      </c>
      <c r="E31" s="239">
        <f t="shared" ref="E31:K31" si="15">IF(E30/$D30=0,"― ",E30/$D30)</f>
        <v>0.61267750565960077</v>
      </c>
      <c r="F31" s="240">
        <f t="shared" si="15"/>
        <v>0.17369829182959456</v>
      </c>
      <c r="G31" s="240">
        <f t="shared" si="15"/>
        <v>0.10063799135624614</v>
      </c>
      <c r="H31" s="240">
        <f t="shared" si="15"/>
        <v>3.4780819098579954E-2</v>
      </c>
      <c r="I31" s="240">
        <f t="shared" si="15"/>
        <v>3.2311175138917472E-2</v>
      </c>
      <c r="J31" s="241">
        <f t="shared" si="15"/>
        <v>2.5108046923235233E-2</v>
      </c>
      <c r="K31" s="242">
        <f t="shared" si="15"/>
        <v>2.078616999382589E-2</v>
      </c>
    </row>
    <row r="32" spans="1:11" s="1" customFormat="1" ht="21" customHeight="1" thickTop="1" x14ac:dyDescent="0.2">
      <c r="A32" s="138"/>
      <c r="B32" s="590" t="s">
        <v>16</v>
      </c>
      <c r="C32" s="243" t="s">
        <v>80</v>
      </c>
      <c r="D32" s="244">
        <v>102084</v>
      </c>
      <c r="E32" s="245">
        <v>64307</v>
      </c>
      <c r="F32" s="246">
        <v>15657</v>
      </c>
      <c r="G32" s="246">
        <v>9993</v>
      </c>
      <c r="H32" s="246">
        <v>4042</v>
      </c>
      <c r="I32" s="246">
        <v>3224</v>
      </c>
      <c r="J32" s="246">
        <v>2431</v>
      </c>
      <c r="K32" s="247">
        <f>D32-SUM(E32:J32)</f>
        <v>2430</v>
      </c>
    </row>
    <row r="33" spans="1:11" s="1" customFormat="1" ht="21" customHeight="1" x14ac:dyDescent="0.2">
      <c r="A33" s="138"/>
      <c r="B33" s="579"/>
      <c r="C33" s="217" t="s">
        <v>31</v>
      </c>
      <c r="D33" s="218">
        <f>SUM(E33:K33)</f>
        <v>0.99999999999999989</v>
      </c>
      <c r="E33" s="222">
        <f t="shared" ref="E33:K33" si="16">IF(E32/$D32=0,"― ",E32/$D32)</f>
        <v>0.62994200854198501</v>
      </c>
      <c r="F33" s="223">
        <f t="shared" si="16"/>
        <v>0.15337369225343833</v>
      </c>
      <c r="G33" s="223">
        <f t="shared" si="16"/>
        <v>9.7889972963441874E-2</v>
      </c>
      <c r="H33" s="223">
        <f t="shared" si="16"/>
        <v>3.959484346224678E-2</v>
      </c>
      <c r="I33" s="223">
        <f t="shared" si="16"/>
        <v>3.1581834567610989E-2</v>
      </c>
      <c r="J33" s="224">
        <f t="shared" si="16"/>
        <v>2.3813722032835705E-2</v>
      </c>
      <c r="K33" s="225">
        <f t="shared" si="16"/>
        <v>2.3803926178441282E-2</v>
      </c>
    </row>
    <row r="34" spans="1:11" s="1" customFormat="1" ht="15" customHeight="1" x14ac:dyDescent="0.2">
      <c r="A34" s="138"/>
      <c r="B34" s="20"/>
      <c r="C34" s="138"/>
      <c r="D34" s="4"/>
      <c r="E34" s="4"/>
      <c r="F34" s="4"/>
      <c r="G34" s="4"/>
      <c r="H34" s="4"/>
      <c r="I34" s="4"/>
      <c r="J34" s="11"/>
      <c r="K34" s="19" t="s">
        <v>30</v>
      </c>
    </row>
    <row r="35" spans="1:11" s="1" customFormat="1" ht="7.5" customHeight="1" x14ac:dyDescent="0.2">
      <c r="A35" s="138"/>
      <c r="B35" s="4"/>
      <c r="C35" s="4"/>
      <c r="D35" s="4"/>
      <c r="E35" s="4"/>
      <c r="F35" s="4"/>
      <c r="G35" s="4"/>
      <c r="H35" s="4"/>
      <c r="I35" s="4"/>
      <c r="J35" s="4"/>
      <c r="K35" s="30"/>
    </row>
    <row r="36" spans="1:11" s="1" customFormat="1" ht="36" customHeight="1" x14ac:dyDescent="0.2">
      <c r="A36" s="138"/>
      <c r="B36" s="583" t="s">
        <v>121</v>
      </c>
      <c r="C36" s="583"/>
      <c r="D36" s="583"/>
      <c r="E36" s="583"/>
      <c r="F36" s="583"/>
      <c r="G36" s="583"/>
      <c r="H36" s="583"/>
      <c r="I36" s="583"/>
      <c r="J36" s="583"/>
      <c r="K36" s="583"/>
    </row>
  </sheetData>
  <mergeCells count="16">
    <mergeCell ref="B16:B17"/>
    <mergeCell ref="B5:C5"/>
    <mergeCell ref="B36:K36"/>
    <mergeCell ref="B20:B21"/>
    <mergeCell ref="B28:B29"/>
    <mergeCell ref="B18:B19"/>
    <mergeCell ref="B22:B23"/>
    <mergeCell ref="B24:B25"/>
    <mergeCell ref="B26:B27"/>
    <mergeCell ref="B30:B31"/>
    <mergeCell ref="B32:B33"/>
    <mergeCell ref="B6:B7"/>
    <mergeCell ref="B8:B9"/>
    <mergeCell ref="B10:B11"/>
    <mergeCell ref="B12:B13"/>
    <mergeCell ref="B14:B15"/>
  </mergeCells>
  <phoneticPr fontId="6"/>
  <dataValidations count="1">
    <dataValidation imeMode="off" allowBlank="1" showInputMessage="1" showErrorMessage="1" sqref="D6:K33" xr:uid="{00000000-0002-0000-0100-000000000000}"/>
  </dataValidations>
  <pageMargins left="0.74803149606299213" right="0.78740157480314965" top="0.59055118110236227" bottom="0.59055118110236227" header="0.51181102362204722" footer="0.19685039370078741"/>
  <pageSetup paperSize="9" scale="103" firstPageNumber="23" fitToHeight="0" orientation="portrait" blackAndWhite="1" useFirstPageNumber="1" r:id="rId1"/>
  <headerFooter scaleWithDoc="0" alignWithMargins="0">
    <oddFooter xml:space="preserve">&amp;C&amp;P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M61"/>
  <sheetViews>
    <sheetView view="pageBreakPreview" topLeftCell="A14" zoomScale="70" zoomScaleNormal="110" zoomScaleSheetLayoutView="70" workbookViewId="0">
      <selection activeCell="P47" sqref="P47"/>
    </sheetView>
  </sheetViews>
  <sheetFormatPr defaultColWidth="8.08984375" defaultRowHeight="12.5" x14ac:dyDescent="0.2"/>
  <cols>
    <col min="1" max="1" width="2.1796875" style="1" customWidth="1"/>
    <col min="2" max="2" width="8.90625" style="1" customWidth="1"/>
    <col min="3" max="3" width="9.1796875" style="1" customWidth="1"/>
    <col min="4" max="4" width="10.6328125" style="1" customWidth="1"/>
    <col min="5" max="9" width="9.6328125" style="1" customWidth="1"/>
    <col min="10" max="10" width="10" style="1" customWidth="1"/>
    <col min="11" max="16384" width="8.08984375" style="1"/>
  </cols>
  <sheetData>
    <row r="1" spans="1:13" x14ac:dyDescent="0.2">
      <c r="A1" s="138"/>
      <c r="B1" s="138"/>
      <c r="C1" s="138"/>
      <c r="D1" s="138"/>
      <c r="E1" s="138"/>
      <c r="F1" s="138"/>
      <c r="G1" s="138"/>
      <c r="H1" s="138"/>
      <c r="I1" s="138"/>
      <c r="J1" s="28"/>
    </row>
    <row r="2" spans="1:13" ht="14" x14ac:dyDescent="0.2">
      <c r="A2" s="12" t="s">
        <v>43</v>
      </c>
      <c r="B2" s="138"/>
      <c r="C2" s="138"/>
      <c r="D2" s="138"/>
      <c r="E2" s="138"/>
      <c r="F2" s="138"/>
      <c r="G2" s="138"/>
      <c r="H2" s="138"/>
      <c r="I2" s="14"/>
      <c r="J2" s="138"/>
    </row>
    <row r="3" spans="1:13" x14ac:dyDescent="0.2">
      <c r="A3" s="138"/>
      <c r="B3" s="138"/>
      <c r="C3" s="138"/>
      <c r="D3" s="138"/>
      <c r="E3" s="138"/>
      <c r="F3" s="138"/>
      <c r="G3" s="138"/>
      <c r="H3" s="138"/>
      <c r="I3" s="14"/>
      <c r="J3" s="389" t="s">
        <v>124</v>
      </c>
    </row>
    <row r="4" spans="1:13" ht="23.25" customHeight="1" x14ac:dyDescent="0.2">
      <c r="A4" s="138" t="s">
        <v>42</v>
      </c>
      <c r="B4" s="566" t="s">
        <v>8</v>
      </c>
      <c r="C4" s="567"/>
      <c r="D4" s="436" t="s">
        <v>41</v>
      </c>
      <c r="E4" s="248" t="s">
        <v>40</v>
      </c>
      <c r="F4" s="249" t="s">
        <v>39</v>
      </c>
      <c r="G4" s="249" t="s">
        <v>38</v>
      </c>
      <c r="H4" s="250" t="s">
        <v>37</v>
      </c>
      <c r="I4" s="251" t="s">
        <v>36</v>
      </c>
      <c r="J4" s="252" t="s">
        <v>35</v>
      </c>
    </row>
    <row r="5" spans="1:13" ht="14.15" customHeight="1" x14ac:dyDescent="0.2">
      <c r="A5" s="138"/>
      <c r="B5" s="568" t="s">
        <v>0</v>
      </c>
      <c r="C5" s="253" t="s">
        <v>22</v>
      </c>
      <c r="D5" s="195">
        <v>6620</v>
      </c>
      <c r="E5" s="270">
        <v>27</v>
      </c>
      <c r="F5" s="271">
        <v>681</v>
      </c>
      <c r="G5" s="271">
        <v>499</v>
      </c>
      <c r="H5" s="271">
        <v>1497</v>
      </c>
      <c r="I5" s="271">
        <v>733</v>
      </c>
      <c r="J5" s="272">
        <f>D5-SUM(E5:I5)</f>
        <v>3183</v>
      </c>
    </row>
    <row r="6" spans="1:13" ht="14.15" customHeight="1" x14ac:dyDescent="0.2">
      <c r="A6" s="138"/>
      <c r="B6" s="591"/>
      <c r="C6" s="254" t="s">
        <v>31</v>
      </c>
      <c r="D6" s="226">
        <f>SUM(E6:J6)</f>
        <v>1</v>
      </c>
      <c r="E6" s="201">
        <f t="shared" ref="E6:J6" si="0">IF(E5/$D5=0,"― ",E5/$D5)</f>
        <v>4.0785498489425984E-3</v>
      </c>
      <c r="F6" s="202">
        <f t="shared" si="0"/>
        <v>0.10287009063444109</v>
      </c>
      <c r="G6" s="202">
        <f t="shared" si="0"/>
        <v>7.5377643504531716E-2</v>
      </c>
      <c r="H6" s="202">
        <f t="shared" si="0"/>
        <v>0.22613293051359518</v>
      </c>
      <c r="I6" s="202">
        <f t="shared" si="0"/>
        <v>0.11072507552870091</v>
      </c>
      <c r="J6" s="273">
        <f t="shared" si="0"/>
        <v>0.48081570996978851</v>
      </c>
      <c r="K6" s="2"/>
    </row>
    <row r="7" spans="1:13" ht="14.15" customHeight="1" x14ac:dyDescent="0.2">
      <c r="A7" s="138"/>
      <c r="B7" s="591"/>
      <c r="C7" s="255" t="s">
        <v>34</v>
      </c>
      <c r="D7" s="274">
        <v>61429</v>
      </c>
      <c r="E7" s="274">
        <v>160</v>
      </c>
      <c r="F7" s="275">
        <v>3802</v>
      </c>
      <c r="G7" s="275">
        <v>7032</v>
      </c>
      <c r="H7" s="275">
        <v>12205</v>
      </c>
      <c r="I7" s="275">
        <v>5422</v>
      </c>
      <c r="J7" s="276">
        <f>D7-SUM(E7:I7)</f>
        <v>32808</v>
      </c>
    </row>
    <row r="8" spans="1:13" ht="14.15" customHeight="1" x14ac:dyDescent="0.2">
      <c r="A8" s="138"/>
      <c r="B8" s="569"/>
      <c r="C8" s="256" t="s">
        <v>31</v>
      </c>
      <c r="D8" s="277">
        <f>SUM(E8:J8)</f>
        <v>1</v>
      </c>
      <c r="E8" s="201">
        <f t="shared" ref="E8:J8" si="1">IF(E7/$D7=0,"― ",E7/$D7)</f>
        <v>2.6046329909326215E-3</v>
      </c>
      <c r="F8" s="202">
        <f t="shared" si="1"/>
        <v>6.1892591447036419E-2</v>
      </c>
      <c r="G8" s="202">
        <f t="shared" si="1"/>
        <v>0.11447361995148871</v>
      </c>
      <c r="H8" s="202">
        <f t="shared" si="1"/>
        <v>0.19868466033957902</v>
      </c>
      <c r="I8" s="202">
        <f t="shared" si="1"/>
        <v>8.8264500480229213E-2</v>
      </c>
      <c r="J8" s="273">
        <f t="shared" si="1"/>
        <v>0.53407999479073398</v>
      </c>
    </row>
    <row r="9" spans="1:13" ht="14.15" customHeight="1" x14ac:dyDescent="0.2">
      <c r="A9" s="138"/>
      <c r="B9" s="568" t="s">
        <v>24</v>
      </c>
      <c r="C9" s="253" t="s">
        <v>22</v>
      </c>
      <c r="D9" s="270">
        <v>1087</v>
      </c>
      <c r="E9" s="270">
        <v>17</v>
      </c>
      <c r="F9" s="271">
        <v>191</v>
      </c>
      <c r="G9" s="271">
        <v>98</v>
      </c>
      <c r="H9" s="271">
        <v>237</v>
      </c>
      <c r="I9" s="271">
        <v>71</v>
      </c>
      <c r="J9" s="272">
        <f>D9-SUM(E9:I9)</f>
        <v>473</v>
      </c>
    </row>
    <row r="10" spans="1:13" ht="14.15" customHeight="1" x14ac:dyDescent="0.2">
      <c r="A10" s="138"/>
      <c r="B10" s="591"/>
      <c r="C10" s="254" t="s">
        <v>31</v>
      </c>
      <c r="D10" s="226">
        <f>SUM(E10:J10)</f>
        <v>1</v>
      </c>
      <c r="E10" s="201">
        <f t="shared" ref="E10:J10" si="2">IF(E9/$D9=0,"― ",E9/$D9)</f>
        <v>1.5639374425023E-2</v>
      </c>
      <c r="F10" s="202">
        <f t="shared" si="2"/>
        <v>0.17571297148114076</v>
      </c>
      <c r="G10" s="202">
        <f t="shared" si="2"/>
        <v>9.0156393744250232E-2</v>
      </c>
      <c r="H10" s="202">
        <f t="shared" si="2"/>
        <v>0.21803127874885003</v>
      </c>
      <c r="I10" s="202">
        <f t="shared" si="2"/>
        <v>6.5317387304507826E-2</v>
      </c>
      <c r="J10" s="273">
        <f t="shared" si="2"/>
        <v>0.43514259429622815</v>
      </c>
      <c r="K10" s="41"/>
      <c r="M10" s="2"/>
    </row>
    <row r="11" spans="1:13" ht="14.15" customHeight="1" x14ac:dyDescent="0.2">
      <c r="A11" s="138"/>
      <c r="B11" s="591"/>
      <c r="C11" s="257" t="s">
        <v>34</v>
      </c>
      <c r="D11" s="274">
        <v>10572</v>
      </c>
      <c r="E11" s="274">
        <v>163</v>
      </c>
      <c r="F11" s="275">
        <v>981</v>
      </c>
      <c r="G11" s="275">
        <v>4412</v>
      </c>
      <c r="H11" s="275">
        <v>1382</v>
      </c>
      <c r="I11" s="275">
        <v>281</v>
      </c>
      <c r="J11" s="276">
        <f>D11-SUM(E11:I11)</f>
        <v>3353</v>
      </c>
    </row>
    <row r="12" spans="1:13" ht="14.15" customHeight="1" x14ac:dyDescent="0.2">
      <c r="A12" s="138"/>
      <c r="B12" s="569"/>
      <c r="C12" s="256" t="s">
        <v>31</v>
      </c>
      <c r="D12" s="277">
        <f>SUM(E12:J12)</f>
        <v>0.99999999999999989</v>
      </c>
      <c r="E12" s="222">
        <f t="shared" ref="E12:J12" si="3">IF(E11/$D11=0,"― ",E11/$D11)</f>
        <v>1.5418085508891411E-2</v>
      </c>
      <c r="F12" s="223">
        <f t="shared" si="3"/>
        <v>9.2792281498297394E-2</v>
      </c>
      <c r="G12" s="223">
        <f t="shared" si="3"/>
        <v>0.41732879303821413</v>
      </c>
      <c r="H12" s="223">
        <f t="shared" si="3"/>
        <v>0.13072266363980325</v>
      </c>
      <c r="I12" s="223">
        <f t="shared" si="3"/>
        <v>2.6579644343548998E-2</v>
      </c>
      <c r="J12" s="278">
        <f t="shared" si="3"/>
        <v>0.31715853197124477</v>
      </c>
    </row>
    <row r="13" spans="1:13" ht="14.15" customHeight="1" x14ac:dyDescent="0.2">
      <c r="A13" s="138"/>
      <c r="B13" s="568" t="s">
        <v>2</v>
      </c>
      <c r="C13" s="258" t="s">
        <v>22</v>
      </c>
      <c r="D13" s="279">
        <v>368</v>
      </c>
      <c r="E13" s="279">
        <v>10</v>
      </c>
      <c r="F13" s="280">
        <v>65</v>
      </c>
      <c r="G13" s="280">
        <v>64</v>
      </c>
      <c r="H13" s="280">
        <v>81</v>
      </c>
      <c r="I13" s="280">
        <v>18</v>
      </c>
      <c r="J13" s="281">
        <f>D13-SUM(E13:I13)</f>
        <v>130</v>
      </c>
    </row>
    <row r="14" spans="1:13" ht="14.15" customHeight="1" x14ac:dyDescent="0.2">
      <c r="A14" s="138"/>
      <c r="B14" s="591"/>
      <c r="C14" s="254" t="s">
        <v>31</v>
      </c>
      <c r="D14" s="226">
        <f>SUM(E14:J14)</f>
        <v>1</v>
      </c>
      <c r="E14" s="201">
        <f t="shared" ref="E14:J14" si="4">IF(E13/$D13=0,"― ",E13/$D13)</f>
        <v>2.717391304347826E-2</v>
      </c>
      <c r="F14" s="202">
        <f t="shared" si="4"/>
        <v>0.1766304347826087</v>
      </c>
      <c r="G14" s="202">
        <f t="shared" si="4"/>
        <v>0.17391304347826086</v>
      </c>
      <c r="H14" s="202">
        <f t="shared" si="4"/>
        <v>0.22010869565217392</v>
      </c>
      <c r="I14" s="202">
        <f t="shared" si="4"/>
        <v>4.8913043478260872E-2</v>
      </c>
      <c r="J14" s="273">
        <f t="shared" si="4"/>
        <v>0.35326086956521741</v>
      </c>
      <c r="K14" s="41"/>
    </row>
    <row r="15" spans="1:13" ht="14.15" customHeight="1" x14ac:dyDescent="0.2">
      <c r="A15" s="138"/>
      <c r="B15" s="591"/>
      <c r="C15" s="257" t="s">
        <v>34</v>
      </c>
      <c r="D15" s="274">
        <v>3114</v>
      </c>
      <c r="E15" s="274">
        <v>55</v>
      </c>
      <c r="F15" s="275">
        <v>428</v>
      </c>
      <c r="G15" s="275">
        <v>1141</v>
      </c>
      <c r="H15" s="275">
        <v>585</v>
      </c>
      <c r="I15" s="275">
        <v>68</v>
      </c>
      <c r="J15" s="276">
        <f>D15-SUM(E15:I15)</f>
        <v>837</v>
      </c>
    </row>
    <row r="16" spans="1:13" ht="14.15" customHeight="1" x14ac:dyDescent="0.2">
      <c r="A16" s="138"/>
      <c r="B16" s="591"/>
      <c r="C16" s="259" t="s">
        <v>31</v>
      </c>
      <c r="D16" s="282">
        <f>SUM(E16:J16)</f>
        <v>1</v>
      </c>
      <c r="E16" s="291">
        <f t="shared" ref="E16:J16" si="5">IF(E15/$D15=0,"― ",E15/$D15)</f>
        <v>1.7662170841361593E-2</v>
      </c>
      <c r="F16" s="292">
        <f t="shared" si="5"/>
        <v>0.13744380218368657</v>
      </c>
      <c r="G16" s="292">
        <f t="shared" si="5"/>
        <v>0.36640976236351958</v>
      </c>
      <c r="H16" s="292">
        <f t="shared" si="5"/>
        <v>0.18786127167630057</v>
      </c>
      <c r="I16" s="292">
        <f t="shared" si="5"/>
        <v>2.1836865767501604E-2</v>
      </c>
      <c r="J16" s="293">
        <f t="shared" si="5"/>
        <v>0.26878612716763006</v>
      </c>
      <c r="K16" s="41"/>
    </row>
    <row r="17" spans="1:11" ht="14.15" customHeight="1" x14ac:dyDescent="0.2">
      <c r="A17" s="138"/>
      <c r="B17" s="571" t="s">
        <v>3</v>
      </c>
      <c r="C17" s="257" t="s">
        <v>22</v>
      </c>
      <c r="D17" s="484">
        <v>524</v>
      </c>
      <c r="E17" s="484">
        <v>2</v>
      </c>
      <c r="F17" s="485">
        <v>81</v>
      </c>
      <c r="G17" s="485">
        <v>41</v>
      </c>
      <c r="H17" s="485">
        <v>92</v>
      </c>
      <c r="I17" s="485">
        <v>46</v>
      </c>
      <c r="J17" s="486">
        <f>D17-SUM(E17:I17)</f>
        <v>262</v>
      </c>
    </row>
    <row r="18" spans="1:11" ht="14.15" customHeight="1" x14ac:dyDescent="0.2">
      <c r="A18" s="138"/>
      <c r="B18" s="591"/>
      <c r="C18" s="254" t="s">
        <v>31</v>
      </c>
      <c r="D18" s="226">
        <f>SUM(E18:J18)</f>
        <v>1</v>
      </c>
      <c r="E18" s="201">
        <f t="shared" ref="E18:J18" si="6">IF(E17/$D17=0,"― ",E17/$D17)</f>
        <v>3.8167938931297708E-3</v>
      </c>
      <c r="F18" s="202">
        <f t="shared" si="6"/>
        <v>0.15458015267175573</v>
      </c>
      <c r="G18" s="202">
        <f t="shared" si="6"/>
        <v>7.8244274809160311E-2</v>
      </c>
      <c r="H18" s="202">
        <f t="shared" si="6"/>
        <v>0.17557251908396945</v>
      </c>
      <c r="I18" s="202">
        <f t="shared" si="6"/>
        <v>8.7786259541984726E-2</v>
      </c>
      <c r="J18" s="273">
        <f t="shared" si="6"/>
        <v>0.5</v>
      </c>
      <c r="K18" s="41"/>
    </row>
    <row r="19" spans="1:11" ht="14.15" customHeight="1" x14ac:dyDescent="0.2">
      <c r="A19" s="138"/>
      <c r="B19" s="591"/>
      <c r="C19" s="257" t="s">
        <v>34</v>
      </c>
      <c r="D19" s="274">
        <v>2759</v>
      </c>
      <c r="E19" s="274">
        <v>39</v>
      </c>
      <c r="F19" s="275">
        <v>357</v>
      </c>
      <c r="G19" s="275">
        <v>472</v>
      </c>
      <c r="H19" s="275">
        <v>482</v>
      </c>
      <c r="I19" s="275">
        <v>220</v>
      </c>
      <c r="J19" s="276">
        <f>D19-SUM(E19:I19)</f>
        <v>1189</v>
      </c>
    </row>
    <row r="20" spans="1:11" ht="14.15" customHeight="1" x14ac:dyDescent="0.2">
      <c r="A20" s="138"/>
      <c r="B20" s="570"/>
      <c r="C20" s="254" t="s">
        <v>31</v>
      </c>
      <c r="D20" s="226">
        <f>SUM(E20:J20)</f>
        <v>1</v>
      </c>
      <c r="E20" s="201">
        <f t="shared" ref="E20:J20" si="7">IF(E19/$D19=0,"― ",E19/$D19)</f>
        <v>1.4135556361000362E-2</v>
      </c>
      <c r="F20" s="202">
        <f t="shared" si="7"/>
        <v>0.1293947082276187</v>
      </c>
      <c r="G20" s="202">
        <f t="shared" si="7"/>
        <v>0.17107647698441464</v>
      </c>
      <c r="H20" s="202">
        <f t="shared" si="7"/>
        <v>0.17470097861544037</v>
      </c>
      <c r="I20" s="202">
        <f t="shared" si="7"/>
        <v>7.9739035882566145E-2</v>
      </c>
      <c r="J20" s="273">
        <f t="shared" si="7"/>
        <v>0.43095324392895978</v>
      </c>
      <c r="K20" s="41"/>
    </row>
    <row r="21" spans="1:11" ht="14.15" customHeight="1" x14ac:dyDescent="0.2">
      <c r="A21" s="138"/>
      <c r="B21" s="591" t="s">
        <v>4</v>
      </c>
      <c r="C21" s="258" t="s">
        <v>22</v>
      </c>
      <c r="D21" s="283">
        <v>451</v>
      </c>
      <c r="E21" s="283">
        <v>4</v>
      </c>
      <c r="F21" s="284">
        <v>46</v>
      </c>
      <c r="G21" s="284">
        <v>18</v>
      </c>
      <c r="H21" s="284">
        <v>75</v>
      </c>
      <c r="I21" s="284">
        <v>55</v>
      </c>
      <c r="J21" s="281">
        <f>D21-SUM(E21:I21)</f>
        <v>253</v>
      </c>
    </row>
    <row r="22" spans="1:11" ht="14.15" customHeight="1" x14ac:dyDescent="0.2">
      <c r="A22" s="138"/>
      <c r="B22" s="591"/>
      <c r="C22" s="254" t="s">
        <v>31</v>
      </c>
      <c r="D22" s="226">
        <f>SUM(E22:J22)</f>
        <v>1</v>
      </c>
      <c r="E22" s="201">
        <f t="shared" ref="E22:J22" si="8">IF(E21/$D21=0,"― ",E21/$D21)</f>
        <v>8.869179600886918E-3</v>
      </c>
      <c r="F22" s="202">
        <f t="shared" si="8"/>
        <v>0.10199556541019955</v>
      </c>
      <c r="G22" s="202">
        <f t="shared" si="8"/>
        <v>3.9911308203991129E-2</v>
      </c>
      <c r="H22" s="202">
        <f t="shared" si="8"/>
        <v>0.16629711751662971</v>
      </c>
      <c r="I22" s="202">
        <f t="shared" si="8"/>
        <v>0.12195121951219512</v>
      </c>
      <c r="J22" s="273">
        <f t="shared" si="8"/>
        <v>0.56097560975609762</v>
      </c>
    </row>
    <row r="23" spans="1:11" ht="14.15" customHeight="1" x14ac:dyDescent="0.2">
      <c r="A23" s="138"/>
      <c r="B23" s="591"/>
      <c r="C23" s="257" t="s">
        <v>34</v>
      </c>
      <c r="D23" s="274">
        <v>2143</v>
      </c>
      <c r="E23" s="274">
        <v>22</v>
      </c>
      <c r="F23" s="275">
        <v>183</v>
      </c>
      <c r="G23" s="275">
        <v>328</v>
      </c>
      <c r="H23" s="275">
        <v>278</v>
      </c>
      <c r="I23" s="275">
        <v>176</v>
      </c>
      <c r="J23" s="276">
        <f>D23-SUM(E23:I23)</f>
        <v>1156</v>
      </c>
    </row>
    <row r="24" spans="1:11" ht="14.15" customHeight="1" x14ac:dyDescent="0.2">
      <c r="A24" s="138"/>
      <c r="B24" s="591"/>
      <c r="C24" s="259" t="s">
        <v>31</v>
      </c>
      <c r="D24" s="282">
        <f>SUM(E24:J24)</f>
        <v>1</v>
      </c>
      <c r="E24" s="291">
        <f t="shared" ref="E24:J24" si="9">IF(E23/$D23=0,"― ",E23/$D23)</f>
        <v>1.0265982267848811E-2</v>
      </c>
      <c r="F24" s="292">
        <f t="shared" si="9"/>
        <v>8.5394307046196924E-2</v>
      </c>
      <c r="G24" s="292">
        <f t="shared" si="9"/>
        <v>0.15305646290247316</v>
      </c>
      <c r="H24" s="292">
        <f t="shared" si="9"/>
        <v>0.1297246850209986</v>
      </c>
      <c r="I24" s="292">
        <f t="shared" si="9"/>
        <v>8.2127858142790486E-2</v>
      </c>
      <c r="J24" s="293">
        <f t="shared" si="9"/>
        <v>0.539430704619692</v>
      </c>
    </row>
    <row r="25" spans="1:11" ht="14.15" customHeight="1" x14ac:dyDescent="0.2">
      <c r="A25" s="138"/>
      <c r="B25" s="571" t="s">
        <v>5</v>
      </c>
      <c r="C25" s="257" t="s">
        <v>22</v>
      </c>
      <c r="D25" s="484">
        <v>390</v>
      </c>
      <c r="E25" s="484">
        <v>12</v>
      </c>
      <c r="F25" s="485">
        <v>53</v>
      </c>
      <c r="G25" s="485">
        <v>44</v>
      </c>
      <c r="H25" s="485">
        <v>89</v>
      </c>
      <c r="I25" s="485">
        <v>38</v>
      </c>
      <c r="J25" s="486">
        <f>D25-SUM(E25:I25)</f>
        <v>154</v>
      </c>
    </row>
    <row r="26" spans="1:11" ht="14.15" customHeight="1" x14ac:dyDescent="0.2">
      <c r="A26" s="138"/>
      <c r="B26" s="591"/>
      <c r="C26" s="254" t="s">
        <v>31</v>
      </c>
      <c r="D26" s="226">
        <f>SUM(E26:J26)</f>
        <v>1</v>
      </c>
      <c r="E26" s="201">
        <f t="shared" ref="E26:J26" si="10">IF(E25/$D25=0,"― ",E25/$D25)</f>
        <v>3.0769230769230771E-2</v>
      </c>
      <c r="F26" s="202">
        <f t="shared" si="10"/>
        <v>0.13589743589743589</v>
      </c>
      <c r="G26" s="202">
        <f t="shared" si="10"/>
        <v>0.11282051282051282</v>
      </c>
      <c r="H26" s="202">
        <f t="shared" si="10"/>
        <v>0.2282051282051282</v>
      </c>
      <c r="I26" s="202">
        <f t="shared" si="10"/>
        <v>9.7435897435897437E-2</v>
      </c>
      <c r="J26" s="273">
        <f t="shared" si="10"/>
        <v>0.39487179487179486</v>
      </c>
    </row>
    <row r="27" spans="1:11" ht="14.15" customHeight="1" x14ac:dyDescent="0.2">
      <c r="A27" s="138"/>
      <c r="B27" s="591"/>
      <c r="C27" s="257" t="s">
        <v>34</v>
      </c>
      <c r="D27" s="274">
        <v>3265</v>
      </c>
      <c r="E27" s="274">
        <v>127</v>
      </c>
      <c r="F27" s="275">
        <v>256</v>
      </c>
      <c r="G27" s="275">
        <v>1189</v>
      </c>
      <c r="H27" s="275">
        <v>415</v>
      </c>
      <c r="I27" s="275">
        <v>165</v>
      </c>
      <c r="J27" s="276">
        <f>D27-SUM(E27:I27)</f>
        <v>1113</v>
      </c>
    </row>
    <row r="28" spans="1:11" ht="14.15" customHeight="1" x14ac:dyDescent="0.2">
      <c r="A28" s="138"/>
      <c r="B28" s="570"/>
      <c r="C28" s="254" t="s">
        <v>31</v>
      </c>
      <c r="D28" s="487">
        <f>SUM(E28:J28)</f>
        <v>1</v>
      </c>
      <c r="E28" s="201">
        <f t="shared" ref="E28:J28" si="11">IF(E27/$D27=0,"― ",E27/$D27)</f>
        <v>3.8897396630934153E-2</v>
      </c>
      <c r="F28" s="202">
        <f t="shared" si="11"/>
        <v>7.8407350689127103E-2</v>
      </c>
      <c r="G28" s="202">
        <f t="shared" si="11"/>
        <v>0.3641653905053599</v>
      </c>
      <c r="H28" s="202">
        <f t="shared" si="11"/>
        <v>0.12710566615620214</v>
      </c>
      <c r="I28" s="202">
        <f t="shared" si="11"/>
        <v>5.0535987748851458E-2</v>
      </c>
      <c r="J28" s="273">
        <f t="shared" si="11"/>
        <v>0.34088820826952526</v>
      </c>
    </row>
    <row r="29" spans="1:11" ht="14.15" customHeight="1" x14ac:dyDescent="0.2">
      <c r="A29" s="138"/>
      <c r="B29" s="591" t="s">
        <v>6</v>
      </c>
      <c r="C29" s="258" t="s">
        <v>22</v>
      </c>
      <c r="D29" s="283">
        <v>528</v>
      </c>
      <c r="E29" s="283">
        <v>4</v>
      </c>
      <c r="F29" s="284">
        <v>48</v>
      </c>
      <c r="G29" s="284">
        <v>36</v>
      </c>
      <c r="H29" s="284">
        <v>89</v>
      </c>
      <c r="I29" s="284">
        <v>50</v>
      </c>
      <c r="J29" s="281">
        <f>D29-SUM(E29:I29)</f>
        <v>301</v>
      </c>
    </row>
    <row r="30" spans="1:11" ht="14.15" customHeight="1" x14ac:dyDescent="0.2">
      <c r="A30" s="138"/>
      <c r="B30" s="591"/>
      <c r="C30" s="254" t="s">
        <v>31</v>
      </c>
      <c r="D30" s="226">
        <f>SUM(E30:J30)</f>
        <v>1</v>
      </c>
      <c r="E30" s="201">
        <f t="shared" ref="E30:J30" si="12">IF(E29/$D29=0,"― ",E29/$D29)</f>
        <v>7.575757575757576E-3</v>
      </c>
      <c r="F30" s="202">
        <f t="shared" si="12"/>
        <v>9.0909090909090912E-2</v>
      </c>
      <c r="G30" s="202">
        <f t="shared" si="12"/>
        <v>6.8181818181818177E-2</v>
      </c>
      <c r="H30" s="202">
        <f t="shared" si="12"/>
        <v>0.16856060606060605</v>
      </c>
      <c r="I30" s="202">
        <f t="shared" si="12"/>
        <v>9.4696969696969696E-2</v>
      </c>
      <c r="J30" s="273">
        <f t="shared" si="12"/>
        <v>0.57007575757575757</v>
      </c>
      <c r="K30" s="41"/>
    </row>
    <row r="31" spans="1:11" ht="14.15" customHeight="1" x14ac:dyDescent="0.2">
      <c r="A31" s="138"/>
      <c r="B31" s="591"/>
      <c r="C31" s="257" t="s">
        <v>34</v>
      </c>
      <c r="D31" s="274">
        <v>3527</v>
      </c>
      <c r="E31" s="274">
        <v>49</v>
      </c>
      <c r="F31" s="275">
        <v>224</v>
      </c>
      <c r="G31" s="275">
        <v>957</v>
      </c>
      <c r="H31" s="275">
        <v>450</v>
      </c>
      <c r="I31" s="275">
        <v>198</v>
      </c>
      <c r="J31" s="276">
        <f>D31-SUM(E31:I31)</f>
        <v>1649</v>
      </c>
    </row>
    <row r="32" spans="1:11" ht="14.15" customHeight="1" x14ac:dyDescent="0.2">
      <c r="A32" s="138"/>
      <c r="B32" s="569"/>
      <c r="C32" s="259" t="s">
        <v>31</v>
      </c>
      <c r="D32" s="282">
        <f>SUM(E32:J32)</f>
        <v>1</v>
      </c>
      <c r="E32" s="201">
        <f t="shared" ref="E32:J32" si="13">IF(E31/$D31=0,"― ",E31/$D31)</f>
        <v>1.3892826764956054E-2</v>
      </c>
      <c r="F32" s="202">
        <f t="shared" si="13"/>
        <v>6.3510065211227679E-2</v>
      </c>
      <c r="G32" s="202">
        <f t="shared" si="13"/>
        <v>0.2713354125318968</v>
      </c>
      <c r="H32" s="202">
        <f t="shared" si="13"/>
        <v>0.12758718457612703</v>
      </c>
      <c r="I32" s="202">
        <f t="shared" si="13"/>
        <v>5.6138361213495892E-2</v>
      </c>
      <c r="J32" s="273">
        <f t="shared" si="13"/>
        <v>0.46753614970229657</v>
      </c>
    </row>
    <row r="33" spans="1:11" ht="14.15" customHeight="1" x14ac:dyDescent="0.2">
      <c r="A33" s="138"/>
      <c r="B33" s="568" t="s">
        <v>10</v>
      </c>
      <c r="C33" s="260" t="s">
        <v>22</v>
      </c>
      <c r="D33" s="285">
        <f t="shared" ref="D33:J33" si="14">D13+D17+D21+D25+D29</f>
        <v>2261</v>
      </c>
      <c r="E33" s="285">
        <f t="shared" si="14"/>
        <v>32</v>
      </c>
      <c r="F33" s="286">
        <f t="shared" si="14"/>
        <v>293</v>
      </c>
      <c r="G33" s="286">
        <f t="shared" si="14"/>
        <v>203</v>
      </c>
      <c r="H33" s="286">
        <f t="shared" si="14"/>
        <v>426</v>
      </c>
      <c r="I33" s="286">
        <f t="shared" si="14"/>
        <v>207</v>
      </c>
      <c r="J33" s="287">
        <f t="shared" si="14"/>
        <v>1100</v>
      </c>
    </row>
    <row r="34" spans="1:11" ht="14.15" customHeight="1" x14ac:dyDescent="0.2">
      <c r="A34" s="138"/>
      <c r="B34" s="591"/>
      <c r="C34" s="254" t="s">
        <v>31</v>
      </c>
      <c r="D34" s="282">
        <f>SUM(E34:J34)</f>
        <v>1</v>
      </c>
      <c r="E34" s="201">
        <f t="shared" ref="E34:J34" si="15">IF(E33/$D33=0,"― ",E33/$D33)</f>
        <v>1.4153029632905795E-2</v>
      </c>
      <c r="F34" s="202">
        <f t="shared" si="15"/>
        <v>0.12958867757629366</v>
      </c>
      <c r="G34" s="202">
        <f t="shared" si="15"/>
        <v>8.9783281733746126E-2</v>
      </c>
      <c r="H34" s="202">
        <f t="shared" si="15"/>
        <v>0.18841220698805838</v>
      </c>
      <c r="I34" s="202">
        <f t="shared" si="15"/>
        <v>9.1552410437859361E-2</v>
      </c>
      <c r="J34" s="273">
        <f t="shared" si="15"/>
        <v>0.48651039363113668</v>
      </c>
    </row>
    <row r="35" spans="1:11" ht="14.15" customHeight="1" x14ac:dyDescent="0.2">
      <c r="A35" s="138"/>
      <c r="B35" s="591"/>
      <c r="C35" s="261" t="s">
        <v>34</v>
      </c>
      <c r="D35" s="288">
        <f t="shared" ref="D35:J35" si="16">D31+D27+D23+D19+D15</f>
        <v>14808</v>
      </c>
      <c r="E35" s="288">
        <f t="shared" si="16"/>
        <v>292</v>
      </c>
      <c r="F35" s="289">
        <f t="shared" si="16"/>
        <v>1448</v>
      </c>
      <c r="G35" s="289">
        <f t="shared" si="16"/>
        <v>4087</v>
      </c>
      <c r="H35" s="289">
        <f t="shared" si="16"/>
        <v>2210</v>
      </c>
      <c r="I35" s="289">
        <f t="shared" si="16"/>
        <v>827</v>
      </c>
      <c r="J35" s="290">
        <f t="shared" si="16"/>
        <v>5944</v>
      </c>
    </row>
    <row r="36" spans="1:11" ht="14.15" customHeight="1" x14ac:dyDescent="0.2">
      <c r="A36" s="138"/>
      <c r="B36" s="569"/>
      <c r="C36" s="256" t="s">
        <v>31</v>
      </c>
      <c r="D36" s="277">
        <f>SUM(E36:J36)</f>
        <v>1</v>
      </c>
      <c r="E36" s="222">
        <f t="shared" ref="E36:J36" si="17">IF(E35/$D35=0,"― ",E35/$D35)</f>
        <v>1.9719070772555376E-2</v>
      </c>
      <c r="F36" s="223">
        <f t="shared" si="17"/>
        <v>9.7784981091302001E-2</v>
      </c>
      <c r="G36" s="223">
        <f t="shared" si="17"/>
        <v>0.27599945975148571</v>
      </c>
      <c r="H36" s="223">
        <f t="shared" si="17"/>
        <v>0.14924365207995677</v>
      </c>
      <c r="I36" s="223">
        <f t="shared" si="17"/>
        <v>5.5848190167477038E-2</v>
      </c>
      <c r="J36" s="278">
        <f t="shared" si="17"/>
        <v>0.4014046461372231</v>
      </c>
    </row>
    <row r="37" spans="1:11" ht="14.15" customHeight="1" x14ac:dyDescent="0.2">
      <c r="A37" s="138"/>
      <c r="B37" s="579" t="s">
        <v>7</v>
      </c>
      <c r="C37" s="258" t="s">
        <v>22</v>
      </c>
      <c r="D37" s="283">
        <v>907</v>
      </c>
      <c r="E37" s="283">
        <v>7</v>
      </c>
      <c r="F37" s="284">
        <v>105</v>
      </c>
      <c r="G37" s="284">
        <v>21</v>
      </c>
      <c r="H37" s="284">
        <v>172</v>
      </c>
      <c r="I37" s="284">
        <v>353</v>
      </c>
      <c r="J37" s="281">
        <f>D37-SUM(E37:I37)</f>
        <v>249</v>
      </c>
    </row>
    <row r="38" spans="1:11" ht="14.15" customHeight="1" x14ac:dyDescent="0.2">
      <c r="A38" s="138"/>
      <c r="B38" s="586"/>
      <c r="C38" s="254" t="s">
        <v>31</v>
      </c>
      <c r="D38" s="226">
        <f>SUM(E38:J38)</f>
        <v>1</v>
      </c>
      <c r="E38" s="201">
        <f t="shared" ref="E38:J38" si="18">IF(E37/$D37=0,"― ",E37/$D37)</f>
        <v>7.717750826901874E-3</v>
      </c>
      <c r="F38" s="202">
        <f t="shared" si="18"/>
        <v>0.11576626240352811</v>
      </c>
      <c r="G38" s="202">
        <f t="shared" si="18"/>
        <v>2.3153252480705624E-2</v>
      </c>
      <c r="H38" s="202">
        <f t="shared" si="18"/>
        <v>0.18963616317530319</v>
      </c>
      <c r="I38" s="202">
        <f t="shared" si="18"/>
        <v>0.38919514884233736</v>
      </c>
      <c r="J38" s="273">
        <f t="shared" si="18"/>
        <v>0.27453142227122379</v>
      </c>
    </row>
    <row r="39" spans="1:11" ht="14.15" customHeight="1" x14ac:dyDescent="0.2">
      <c r="A39" s="138"/>
      <c r="B39" s="586"/>
      <c r="C39" s="257" t="s">
        <v>34</v>
      </c>
      <c r="D39" s="274">
        <v>7329</v>
      </c>
      <c r="E39" s="274">
        <v>52</v>
      </c>
      <c r="F39" s="275">
        <v>548</v>
      </c>
      <c r="G39" s="275">
        <v>118</v>
      </c>
      <c r="H39" s="275">
        <v>817</v>
      </c>
      <c r="I39" s="275">
        <v>4123</v>
      </c>
      <c r="J39" s="276">
        <f>D39-SUM(E39:I39)</f>
        <v>1671</v>
      </c>
    </row>
    <row r="40" spans="1:11" ht="14.15" customHeight="1" x14ac:dyDescent="0.2">
      <c r="A40" s="138"/>
      <c r="B40" s="584"/>
      <c r="C40" s="259" t="s">
        <v>31</v>
      </c>
      <c r="D40" s="282">
        <f>SUM(E40:J40)</f>
        <v>1</v>
      </c>
      <c r="E40" s="291">
        <f t="shared" ref="E40:J40" si="19">IF(E39/$D39=0,"― ",E39/$D39)</f>
        <v>7.0951016509755768E-3</v>
      </c>
      <c r="F40" s="292">
        <f t="shared" si="19"/>
        <v>7.4771455860281069E-2</v>
      </c>
      <c r="G40" s="292">
        <f t="shared" si="19"/>
        <v>1.610042297721381E-2</v>
      </c>
      <c r="H40" s="292">
        <f t="shared" si="19"/>
        <v>0.1114749624778278</v>
      </c>
      <c r="I40" s="292">
        <f t="shared" si="19"/>
        <v>0.56255969436485198</v>
      </c>
      <c r="J40" s="293">
        <f t="shared" si="19"/>
        <v>0.22799836266884976</v>
      </c>
    </row>
    <row r="41" spans="1:11" ht="14.15" customHeight="1" x14ac:dyDescent="0.2">
      <c r="A41" s="138"/>
      <c r="B41" s="587" t="s">
        <v>13</v>
      </c>
      <c r="C41" s="255" t="s">
        <v>22</v>
      </c>
      <c r="D41" s="484">
        <v>265</v>
      </c>
      <c r="E41" s="484">
        <v>1</v>
      </c>
      <c r="F41" s="485">
        <v>36</v>
      </c>
      <c r="G41" s="485">
        <v>23</v>
      </c>
      <c r="H41" s="485">
        <v>52</v>
      </c>
      <c r="I41" s="485">
        <v>61</v>
      </c>
      <c r="J41" s="486">
        <f>D41-SUM(E41:I41)</f>
        <v>92</v>
      </c>
    </row>
    <row r="42" spans="1:11" ht="14.15" customHeight="1" x14ac:dyDescent="0.2">
      <c r="A42" s="138"/>
      <c r="B42" s="586"/>
      <c r="C42" s="254" t="s">
        <v>31</v>
      </c>
      <c r="D42" s="226">
        <f>SUM(E42:J42)</f>
        <v>1</v>
      </c>
      <c r="E42" s="201">
        <f t="shared" ref="E42:J42" si="20">IF(E41/$D41=0,"― ",E41/$D41)</f>
        <v>3.7735849056603774E-3</v>
      </c>
      <c r="F42" s="202">
        <f t="shared" si="20"/>
        <v>0.13584905660377358</v>
      </c>
      <c r="G42" s="202">
        <f t="shared" si="20"/>
        <v>8.6792452830188674E-2</v>
      </c>
      <c r="H42" s="202">
        <f t="shared" si="20"/>
        <v>0.19622641509433963</v>
      </c>
      <c r="I42" s="202">
        <f t="shared" si="20"/>
        <v>0.23018867924528302</v>
      </c>
      <c r="J42" s="273">
        <f t="shared" si="20"/>
        <v>0.3471698113207547</v>
      </c>
      <c r="K42" s="41"/>
    </row>
    <row r="43" spans="1:11" ht="14.15" customHeight="1" x14ac:dyDescent="0.2">
      <c r="A43" s="138"/>
      <c r="B43" s="586"/>
      <c r="C43" s="255" t="s">
        <v>34</v>
      </c>
      <c r="D43" s="274">
        <v>1046</v>
      </c>
      <c r="E43" s="274">
        <v>20</v>
      </c>
      <c r="F43" s="275">
        <v>168</v>
      </c>
      <c r="G43" s="275">
        <v>89</v>
      </c>
      <c r="H43" s="275">
        <v>146</v>
      </c>
      <c r="I43" s="275">
        <v>279</v>
      </c>
      <c r="J43" s="276">
        <f>D43-SUM(E43:I43)</f>
        <v>344</v>
      </c>
    </row>
    <row r="44" spans="1:11" ht="14.15" customHeight="1" x14ac:dyDescent="0.2">
      <c r="A44" s="138"/>
      <c r="B44" s="592"/>
      <c r="C44" s="254" t="s">
        <v>31</v>
      </c>
      <c r="D44" s="226">
        <f>SUM(E44:J44)</f>
        <v>1</v>
      </c>
      <c r="E44" s="201">
        <f t="shared" ref="E44:J44" si="21">IF(E43/$D43=0,"― ",E43/$D43)</f>
        <v>1.9120458891013385E-2</v>
      </c>
      <c r="F44" s="202">
        <f t="shared" si="21"/>
        <v>0.16061185468451242</v>
      </c>
      <c r="G44" s="202">
        <f t="shared" si="21"/>
        <v>8.5086042065009554E-2</v>
      </c>
      <c r="H44" s="202">
        <f t="shared" si="21"/>
        <v>0.13957934990439771</v>
      </c>
      <c r="I44" s="202">
        <f t="shared" si="21"/>
        <v>0.26673040152963673</v>
      </c>
      <c r="J44" s="273">
        <f t="shared" si="21"/>
        <v>0.32887189292543023</v>
      </c>
      <c r="K44" s="41"/>
    </row>
    <row r="45" spans="1:11" ht="14.15" customHeight="1" x14ac:dyDescent="0.2">
      <c r="A45" s="138"/>
      <c r="B45" s="579" t="s">
        <v>1</v>
      </c>
      <c r="C45" s="268" t="s">
        <v>22</v>
      </c>
      <c r="D45" s="283">
        <v>1031</v>
      </c>
      <c r="E45" s="283">
        <v>3</v>
      </c>
      <c r="F45" s="284">
        <v>116</v>
      </c>
      <c r="G45" s="284">
        <v>28</v>
      </c>
      <c r="H45" s="284">
        <v>238</v>
      </c>
      <c r="I45" s="284">
        <v>202</v>
      </c>
      <c r="J45" s="281">
        <f>D45-SUM(E45:I45)</f>
        <v>444</v>
      </c>
    </row>
    <row r="46" spans="1:11" ht="14.15" customHeight="1" x14ac:dyDescent="0.2">
      <c r="A46" s="138"/>
      <c r="B46" s="586"/>
      <c r="C46" s="254" t="s">
        <v>31</v>
      </c>
      <c r="D46" s="226">
        <f>SUM(E46:J46)</f>
        <v>1</v>
      </c>
      <c r="E46" s="201">
        <f t="shared" ref="E46:J46" si="22">IF(E45/$D45=0,"― ",E45/$D45)</f>
        <v>2.9097963142580021E-3</v>
      </c>
      <c r="F46" s="202">
        <f t="shared" si="22"/>
        <v>0.11251212415130941</v>
      </c>
      <c r="G46" s="202">
        <f t="shared" si="22"/>
        <v>2.7158098933074686E-2</v>
      </c>
      <c r="H46" s="202">
        <f t="shared" si="22"/>
        <v>0.23084384093113483</v>
      </c>
      <c r="I46" s="202">
        <f t="shared" si="22"/>
        <v>0.19592628516003879</v>
      </c>
      <c r="J46" s="273">
        <f t="shared" si="22"/>
        <v>0.43064985451018428</v>
      </c>
      <c r="K46" s="41"/>
    </row>
    <row r="47" spans="1:11" ht="14.15" customHeight="1" x14ac:dyDescent="0.2">
      <c r="A47" s="138"/>
      <c r="B47" s="586"/>
      <c r="C47" s="257" t="s">
        <v>34</v>
      </c>
      <c r="D47" s="274">
        <v>6348</v>
      </c>
      <c r="E47" s="274">
        <v>26</v>
      </c>
      <c r="F47" s="275">
        <v>471</v>
      </c>
      <c r="G47" s="275">
        <v>262</v>
      </c>
      <c r="H47" s="275">
        <v>1215</v>
      </c>
      <c r="I47" s="275">
        <v>1308</v>
      </c>
      <c r="J47" s="276">
        <f>D47-SUM(E47:I47)</f>
        <v>3066</v>
      </c>
    </row>
    <row r="48" spans="1:11" ht="14.15" customHeight="1" x14ac:dyDescent="0.2">
      <c r="A48" s="138"/>
      <c r="B48" s="584"/>
      <c r="C48" s="259" t="s">
        <v>31</v>
      </c>
      <c r="D48" s="282">
        <f>SUM(E48:J48)</f>
        <v>1</v>
      </c>
      <c r="E48" s="291">
        <f t="shared" ref="E48:J48" si="23">IF(E47/$D47=0,"― ",E47/$D47)</f>
        <v>4.0957781978575927E-3</v>
      </c>
      <c r="F48" s="292">
        <f t="shared" si="23"/>
        <v>7.4196597353497165E-2</v>
      </c>
      <c r="G48" s="292">
        <f t="shared" si="23"/>
        <v>4.1272841839949594E-2</v>
      </c>
      <c r="H48" s="292">
        <f t="shared" si="23"/>
        <v>0.19139886578449905</v>
      </c>
      <c r="I48" s="292">
        <f t="shared" si="23"/>
        <v>0.20604914933837429</v>
      </c>
      <c r="J48" s="293">
        <f t="shared" si="23"/>
        <v>0.48298676748582231</v>
      </c>
    </row>
    <row r="49" spans="1:11" ht="14.15" customHeight="1" x14ac:dyDescent="0.2">
      <c r="A49" s="138"/>
      <c r="B49" s="584" t="s">
        <v>9</v>
      </c>
      <c r="C49" s="262" t="s">
        <v>22</v>
      </c>
      <c r="D49" s="285">
        <f t="shared" ref="D49:J49" si="24">D45+D41+D37</f>
        <v>2203</v>
      </c>
      <c r="E49" s="285">
        <f t="shared" si="24"/>
        <v>11</v>
      </c>
      <c r="F49" s="286">
        <f t="shared" si="24"/>
        <v>257</v>
      </c>
      <c r="G49" s="286">
        <f t="shared" si="24"/>
        <v>72</v>
      </c>
      <c r="H49" s="286">
        <f t="shared" si="24"/>
        <v>462</v>
      </c>
      <c r="I49" s="286">
        <f t="shared" si="24"/>
        <v>616</v>
      </c>
      <c r="J49" s="287">
        <f t="shared" si="24"/>
        <v>785</v>
      </c>
    </row>
    <row r="50" spans="1:11" ht="14.15" customHeight="1" x14ac:dyDescent="0.2">
      <c r="A50" s="138"/>
      <c r="B50" s="586"/>
      <c r="C50" s="254" t="s">
        <v>31</v>
      </c>
      <c r="D50" s="226">
        <f>SUM(E50:J50)</f>
        <v>1</v>
      </c>
      <c r="E50" s="201">
        <f t="shared" ref="E50:J50" si="25">IF(E49/$D49=0,"― ",E49/$D49)</f>
        <v>4.9931911030413074E-3</v>
      </c>
      <c r="F50" s="202">
        <f t="shared" si="25"/>
        <v>0.11665910122560146</v>
      </c>
      <c r="G50" s="202">
        <f t="shared" si="25"/>
        <v>3.2682705401724924E-2</v>
      </c>
      <c r="H50" s="202">
        <f t="shared" si="25"/>
        <v>0.20971402632773492</v>
      </c>
      <c r="I50" s="202">
        <f t="shared" si="25"/>
        <v>0.27961870177031323</v>
      </c>
      <c r="J50" s="273">
        <f t="shared" si="25"/>
        <v>0.3563322741715842</v>
      </c>
    </row>
    <row r="51" spans="1:11" ht="14.15" customHeight="1" x14ac:dyDescent="0.2">
      <c r="A51" s="138"/>
      <c r="B51" s="586"/>
      <c r="C51" s="261" t="s">
        <v>34</v>
      </c>
      <c r="D51" s="288">
        <f t="shared" ref="D51:J51" si="26">D47+D43+D39</f>
        <v>14723</v>
      </c>
      <c r="E51" s="288">
        <f t="shared" si="26"/>
        <v>98</v>
      </c>
      <c r="F51" s="289">
        <f t="shared" si="26"/>
        <v>1187</v>
      </c>
      <c r="G51" s="289">
        <f t="shared" si="26"/>
        <v>469</v>
      </c>
      <c r="H51" s="289">
        <f t="shared" si="26"/>
        <v>2178</v>
      </c>
      <c r="I51" s="289">
        <f t="shared" si="26"/>
        <v>5710</v>
      </c>
      <c r="J51" s="290">
        <f t="shared" si="26"/>
        <v>5081</v>
      </c>
    </row>
    <row r="52" spans="1:11" ht="14.15" customHeight="1" thickBot="1" x14ac:dyDescent="0.25">
      <c r="A52" s="138"/>
      <c r="B52" s="585"/>
      <c r="C52" s="263" t="s">
        <v>31</v>
      </c>
      <c r="D52" s="294">
        <f>SUM(E52:J52)</f>
        <v>1</v>
      </c>
      <c r="E52" s="229">
        <f t="shared" ref="E52:J52" si="27">IF(E51/$D51=0,"― ",E51/$D51)</f>
        <v>6.6562521225293761E-3</v>
      </c>
      <c r="F52" s="230">
        <f t="shared" si="27"/>
        <v>8.062215581063642E-2</v>
      </c>
      <c r="G52" s="230">
        <f t="shared" si="27"/>
        <v>3.1854920872104869E-2</v>
      </c>
      <c r="H52" s="230">
        <f t="shared" si="27"/>
        <v>0.14793180737621409</v>
      </c>
      <c r="I52" s="230">
        <f t="shared" si="27"/>
        <v>0.38782856754737488</v>
      </c>
      <c r="J52" s="295">
        <f t="shared" si="27"/>
        <v>0.34510629627114037</v>
      </c>
      <c r="K52" s="41"/>
    </row>
    <row r="53" spans="1:11" ht="14.15" customHeight="1" x14ac:dyDescent="0.2">
      <c r="A53" s="138"/>
      <c r="B53" s="593" t="s">
        <v>12</v>
      </c>
      <c r="C53" s="264" t="s">
        <v>22</v>
      </c>
      <c r="D53" s="296">
        <f t="shared" ref="D53:J53" si="28">D49+D33+D9+D5</f>
        <v>12171</v>
      </c>
      <c r="E53" s="296">
        <f t="shared" si="28"/>
        <v>87</v>
      </c>
      <c r="F53" s="297">
        <f t="shared" si="28"/>
        <v>1422</v>
      </c>
      <c r="G53" s="297">
        <f t="shared" si="28"/>
        <v>872</v>
      </c>
      <c r="H53" s="297">
        <f t="shared" si="28"/>
        <v>2622</v>
      </c>
      <c r="I53" s="297">
        <f t="shared" si="28"/>
        <v>1627</v>
      </c>
      <c r="J53" s="298">
        <f t="shared" si="28"/>
        <v>5541</v>
      </c>
    </row>
    <row r="54" spans="1:11" ht="14.15" customHeight="1" x14ac:dyDescent="0.2">
      <c r="A54" s="138"/>
      <c r="B54" s="588"/>
      <c r="C54" s="265" t="s">
        <v>31</v>
      </c>
      <c r="D54" s="299">
        <f>SUM(E54:J54)</f>
        <v>1</v>
      </c>
      <c r="E54" s="201">
        <f t="shared" ref="E54:J54" si="29">IF(E53/$D53=0,"― ",E53/$D53)</f>
        <v>7.1481390189795414E-3</v>
      </c>
      <c r="F54" s="202">
        <f t="shared" si="29"/>
        <v>0.11683509982745871</v>
      </c>
      <c r="G54" s="202">
        <f t="shared" si="29"/>
        <v>7.1645715224714482E-2</v>
      </c>
      <c r="H54" s="202">
        <f t="shared" si="29"/>
        <v>0.21543012077890067</v>
      </c>
      <c r="I54" s="202">
        <f t="shared" si="29"/>
        <v>0.13367841590666338</v>
      </c>
      <c r="J54" s="273">
        <f t="shared" si="29"/>
        <v>0.45526250924328321</v>
      </c>
      <c r="K54" s="41"/>
    </row>
    <row r="55" spans="1:11" ht="14.15" customHeight="1" x14ac:dyDescent="0.2">
      <c r="A55" s="138"/>
      <c r="B55" s="588"/>
      <c r="C55" s="266" t="s">
        <v>34</v>
      </c>
      <c r="D55" s="300">
        <f t="shared" ref="D55:J55" si="30">D51+D35+D11+D7</f>
        <v>101532</v>
      </c>
      <c r="E55" s="300">
        <f t="shared" si="30"/>
        <v>713</v>
      </c>
      <c r="F55" s="301">
        <f t="shared" si="30"/>
        <v>7418</v>
      </c>
      <c r="G55" s="301">
        <f t="shared" si="30"/>
        <v>16000</v>
      </c>
      <c r="H55" s="301">
        <f t="shared" si="30"/>
        <v>17975</v>
      </c>
      <c r="I55" s="301">
        <f t="shared" si="30"/>
        <v>12240</v>
      </c>
      <c r="J55" s="302">
        <f t="shared" si="30"/>
        <v>47186</v>
      </c>
    </row>
    <row r="56" spans="1:11" ht="14.15" customHeight="1" thickBot="1" x14ac:dyDescent="0.25">
      <c r="A56" s="138"/>
      <c r="B56" s="594"/>
      <c r="C56" s="267" t="s">
        <v>31</v>
      </c>
      <c r="D56" s="303">
        <f>SUM(E56:J56)</f>
        <v>1</v>
      </c>
      <c r="E56" s="201">
        <f t="shared" ref="E56:J56" si="31">IF(E55/$D55=0,"― ",E55/$D55)</f>
        <v>7.0224165780246621E-3</v>
      </c>
      <c r="F56" s="202">
        <f t="shared" si="31"/>
        <v>7.3060709923964864E-2</v>
      </c>
      <c r="G56" s="202">
        <f t="shared" si="31"/>
        <v>0.15758578576212426</v>
      </c>
      <c r="H56" s="202">
        <f t="shared" si="31"/>
        <v>0.17703778119213648</v>
      </c>
      <c r="I56" s="202">
        <f t="shared" si="31"/>
        <v>0.12055312610802506</v>
      </c>
      <c r="J56" s="273">
        <f t="shared" si="31"/>
        <v>0.46474018043572468</v>
      </c>
    </row>
    <row r="57" spans="1:11" ht="14.15" customHeight="1" thickTop="1" x14ac:dyDescent="0.2">
      <c r="A57" s="138"/>
      <c r="B57" s="579" t="s">
        <v>17</v>
      </c>
      <c r="C57" s="268" t="s">
        <v>22</v>
      </c>
      <c r="D57" s="304">
        <v>264287</v>
      </c>
      <c r="E57" s="304">
        <v>845</v>
      </c>
      <c r="F57" s="305">
        <v>28246</v>
      </c>
      <c r="G57" s="305">
        <v>20042</v>
      </c>
      <c r="H57" s="305">
        <v>54653</v>
      </c>
      <c r="I57" s="305">
        <v>27355</v>
      </c>
      <c r="J57" s="306">
        <f>D57-SUM(E57:I57)</f>
        <v>133146</v>
      </c>
    </row>
    <row r="58" spans="1:11" ht="14.15" customHeight="1" x14ac:dyDescent="0.2">
      <c r="A58" s="138"/>
      <c r="B58" s="586"/>
      <c r="C58" s="254" t="s">
        <v>31</v>
      </c>
      <c r="D58" s="226">
        <f>SUM(E58:J58)</f>
        <v>1</v>
      </c>
      <c r="E58" s="201">
        <f t="shared" ref="E58:J58" si="32">IF(E57/$D57=0,"― ",E57/$D57)</f>
        <v>3.1972817429536831E-3</v>
      </c>
      <c r="F58" s="202">
        <f t="shared" si="32"/>
        <v>0.10687623681830737</v>
      </c>
      <c r="G58" s="202">
        <f t="shared" si="32"/>
        <v>7.5834225671334576E-2</v>
      </c>
      <c r="H58" s="202">
        <f t="shared" si="32"/>
        <v>0.20679412910964218</v>
      </c>
      <c r="I58" s="202">
        <f t="shared" si="32"/>
        <v>0.10350490186804497</v>
      </c>
      <c r="J58" s="273">
        <f t="shared" si="32"/>
        <v>0.50379322478971722</v>
      </c>
    </row>
    <row r="59" spans="1:11" s="76" customFormat="1" ht="14.15" customHeight="1" x14ac:dyDescent="0.2">
      <c r="B59" s="586"/>
      <c r="C59" s="269" t="s">
        <v>34</v>
      </c>
      <c r="D59" s="307">
        <v>2901802</v>
      </c>
      <c r="E59" s="307">
        <v>8365</v>
      </c>
      <c r="F59" s="308">
        <v>190460</v>
      </c>
      <c r="G59" s="308">
        <v>466866</v>
      </c>
      <c r="H59" s="308">
        <v>537418</v>
      </c>
      <c r="I59" s="308">
        <v>213564</v>
      </c>
      <c r="J59" s="309">
        <f>D59-SUM(E59:I59)</f>
        <v>1485129</v>
      </c>
    </row>
    <row r="60" spans="1:11" ht="14.15" customHeight="1" x14ac:dyDescent="0.2">
      <c r="A60" s="138"/>
      <c r="B60" s="566"/>
      <c r="C60" s="256" t="s">
        <v>31</v>
      </c>
      <c r="D60" s="277">
        <f>SUM(E60:J60)</f>
        <v>1</v>
      </c>
      <c r="E60" s="222">
        <f t="shared" ref="E60:J60" si="33">IF(E59/$D59=0,"― ",E59/$D59)</f>
        <v>2.8826915137559351E-3</v>
      </c>
      <c r="F60" s="223">
        <f t="shared" si="33"/>
        <v>6.5635077789594196E-2</v>
      </c>
      <c r="G60" s="223">
        <f t="shared" si="33"/>
        <v>0.16088830319918451</v>
      </c>
      <c r="H60" s="223">
        <f t="shared" si="33"/>
        <v>0.18520147136158843</v>
      </c>
      <c r="I60" s="223">
        <f t="shared" si="33"/>
        <v>7.3597026950839514E-2</v>
      </c>
      <c r="J60" s="278">
        <f t="shared" si="33"/>
        <v>0.5117954291850374</v>
      </c>
    </row>
    <row r="61" spans="1:11" x14ac:dyDescent="0.2">
      <c r="A61" s="138"/>
      <c r="B61" s="20"/>
      <c r="C61" s="138"/>
      <c r="D61" s="4"/>
      <c r="E61" s="4"/>
      <c r="F61" s="4"/>
      <c r="G61" s="11"/>
      <c r="H61" s="4"/>
      <c r="I61" s="4"/>
      <c r="J61" s="19" t="s">
        <v>122</v>
      </c>
    </row>
  </sheetData>
  <mergeCells count="15">
    <mergeCell ref="B57:B60"/>
    <mergeCell ref="B33:B36"/>
    <mergeCell ref="B49:B52"/>
    <mergeCell ref="B5:B8"/>
    <mergeCell ref="B9:B12"/>
    <mergeCell ref="B53:B56"/>
    <mergeCell ref="B4:C4"/>
    <mergeCell ref="B29:B32"/>
    <mergeCell ref="B37:B40"/>
    <mergeCell ref="B41:B44"/>
    <mergeCell ref="B45:B48"/>
    <mergeCell ref="B13:B16"/>
    <mergeCell ref="B17:B20"/>
    <mergeCell ref="B21:B24"/>
    <mergeCell ref="B25:B28"/>
  </mergeCells>
  <phoneticPr fontId="6"/>
  <dataValidations count="1">
    <dataValidation imeMode="off" allowBlank="1" showInputMessage="1" showErrorMessage="1" sqref="D5:J60" xr:uid="{00000000-0002-0000-0200-000000000000}"/>
  </dataValidations>
  <pageMargins left="0.74803149606299213" right="0.78740157480314965" top="0.59055118110236227" bottom="0.59055118110236227" header="0.51181102362204722" footer="0.19685039370078741"/>
  <pageSetup paperSize="9" scale="95" firstPageNumber="24" orientation="portrait" blackAndWhite="1" useFirstPageNumber="1" r:id="rId1"/>
  <headerFooter scaleWithDoc="0" alignWithMargins="0"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J15"/>
  <sheetViews>
    <sheetView zoomScaleNormal="100" workbookViewId="0">
      <selection sqref="A1:J15"/>
    </sheetView>
  </sheetViews>
  <sheetFormatPr defaultColWidth="8.90625" defaultRowHeight="14" x14ac:dyDescent="0.2"/>
  <cols>
    <col min="1" max="1" width="2.453125" style="422" customWidth="1"/>
    <col min="2" max="3" width="12.453125" style="422" customWidth="1"/>
    <col min="4" max="4" width="9.6328125" style="422" customWidth="1"/>
    <col min="5" max="5" width="2.6328125" style="422" customWidth="1"/>
    <col min="6" max="6" width="9.6328125" style="422" customWidth="1"/>
    <col min="7" max="7" width="2.6328125" style="422" customWidth="1"/>
    <col min="8" max="8" width="5.453125" style="422" bestFit="1" customWidth="1"/>
    <col min="9" max="9" width="4.453125" style="422" bestFit="1" customWidth="1"/>
    <col min="10" max="16384" width="8.90625" style="422"/>
  </cols>
  <sheetData>
    <row r="1" spans="1:10" ht="13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4"/>
    </row>
    <row r="2" spans="1:10" ht="18" customHeight="1" x14ac:dyDescent="0.2">
      <c r="A2" s="425" t="s">
        <v>140</v>
      </c>
      <c r="B2" s="423"/>
      <c r="C2" s="426"/>
      <c r="D2" s="426"/>
      <c r="E2" s="426"/>
      <c r="F2" s="427"/>
      <c r="G2" s="423"/>
      <c r="H2" s="428"/>
      <c r="I2" s="423"/>
      <c r="J2" s="424"/>
    </row>
    <row r="3" spans="1:10" ht="15" customHeight="1" x14ac:dyDescent="0.2">
      <c r="A3" s="423"/>
      <c r="B3" s="426"/>
      <c r="C3" s="426"/>
      <c r="D3" s="426"/>
      <c r="E3" s="426"/>
      <c r="F3" s="427"/>
      <c r="G3" s="429"/>
      <c r="H3" s="429"/>
      <c r="I3" s="429"/>
      <c r="J3" s="424"/>
    </row>
    <row r="4" spans="1:10" ht="18.649999999999999" customHeight="1" x14ac:dyDescent="0.2">
      <c r="A4" s="423" t="s">
        <v>42</v>
      </c>
      <c r="B4" s="596" t="s">
        <v>8</v>
      </c>
      <c r="C4" s="596"/>
      <c r="D4" s="596" t="s">
        <v>139</v>
      </c>
      <c r="E4" s="596"/>
      <c r="F4" s="595" t="s">
        <v>138</v>
      </c>
      <c r="G4" s="595"/>
      <c r="H4" s="430"/>
      <c r="I4" s="430"/>
      <c r="J4" s="424"/>
    </row>
    <row r="5" spans="1:10" ht="18.649999999999999" customHeight="1" x14ac:dyDescent="0.2">
      <c r="A5" s="423"/>
      <c r="B5" s="597" t="s">
        <v>137</v>
      </c>
      <c r="C5" s="431" t="s">
        <v>133</v>
      </c>
      <c r="D5" s="432">
        <v>67</v>
      </c>
      <c r="E5" s="433"/>
      <c r="F5" s="432">
        <v>8491</v>
      </c>
      <c r="G5" s="434"/>
      <c r="H5" s="430"/>
      <c r="I5" s="430"/>
      <c r="J5" s="424"/>
    </row>
    <row r="6" spans="1:10" ht="18.649999999999999" customHeight="1" x14ac:dyDescent="0.2">
      <c r="A6" s="423"/>
      <c r="B6" s="597"/>
      <c r="C6" s="431" t="s">
        <v>132</v>
      </c>
      <c r="D6" s="432">
        <v>69</v>
      </c>
      <c r="E6" s="433"/>
      <c r="F6" s="432">
        <v>7969</v>
      </c>
      <c r="G6" s="434"/>
      <c r="H6" s="430"/>
      <c r="I6" s="430"/>
      <c r="J6" s="424"/>
    </row>
    <row r="7" spans="1:10" ht="18.649999999999999" customHeight="1" x14ac:dyDescent="0.2">
      <c r="A7" s="423"/>
      <c r="B7" s="597" t="s">
        <v>136</v>
      </c>
      <c r="C7" s="431" t="s">
        <v>133</v>
      </c>
      <c r="D7" s="432">
        <v>6</v>
      </c>
      <c r="E7" s="433"/>
      <c r="F7" s="432">
        <v>2082</v>
      </c>
      <c r="G7" s="434"/>
      <c r="H7" s="430"/>
      <c r="I7" s="430"/>
      <c r="J7" s="424"/>
    </row>
    <row r="8" spans="1:10" ht="18.649999999999999" customHeight="1" x14ac:dyDescent="0.2">
      <c r="A8" s="423"/>
      <c r="B8" s="597"/>
      <c r="C8" s="431" t="s">
        <v>132</v>
      </c>
      <c r="D8" s="432">
        <v>7</v>
      </c>
      <c r="E8" s="433"/>
      <c r="F8" s="432">
        <v>2115</v>
      </c>
      <c r="G8" s="434"/>
      <c r="H8" s="430"/>
      <c r="I8" s="430"/>
      <c r="J8" s="424"/>
    </row>
    <row r="9" spans="1:10" ht="18.649999999999999" customHeight="1" x14ac:dyDescent="0.2">
      <c r="A9" s="423"/>
      <c r="B9" s="597" t="s">
        <v>135</v>
      </c>
      <c r="C9" s="431" t="s">
        <v>133</v>
      </c>
      <c r="D9" s="432">
        <v>19</v>
      </c>
      <c r="E9" s="433"/>
      <c r="F9" s="432">
        <v>1702</v>
      </c>
      <c r="G9" s="434"/>
      <c r="H9" s="430"/>
      <c r="I9" s="430"/>
      <c r="J9" s="424"/>
    </row>
    <row r="10" spans="1:10" ht="18.649999999999999" customHeight="1" x14ac:dyDescent="0.2">
      <c r="A10" s="423"/>
      <c r="B10" s="597"/>
      <c r="C10" s="431" t="s">
        <v>132</v>
      </c>
      <c r="D10" s="432">
        <v>18</v>
      </c>
      <c r="E10" s="433"/>
      <c r="F10" s="432">
        <v>1578</v>
      </c>
      <c r="G10" s="434"/>
      <c r="H10" s="430"/>
      <c r="I10" s="430"/>
      <c r="J10" s="424"/>
    </row>
    <row r="11" spans="1:10" ht="18.649999999999999" customHeight="1" x14ac:dyDescent="0.2">
      <c r="A11" s="423"/>
      <c r="B11" s="597" t="s">
        <v>134</v>
      </c>
      <c r="C11" s="431" t="s">
        <v>133</v>
      </c>
      <c r="D11" s="432">
        <v>23</v>
      </c>
      <c r="E11" s="433"/>
      <c r="F11" s="432">
        <v>1214</v>
      </c>
      <c r="G11" s="434"/>
      <c r="H11" s="430"/>
      <c r="I11" s="430"/>
      <c r="J11" s="424"/>
    </row>
    <row r="12" spans="1:10" ht="18.649999999999999" customHeight="1" x14ac:dyDescent="0.2">
      <c r="A12" s="423"/>
      <c r="B12" s="597"/>
      <c r="C12" s="431" t="s">
        <v>132</v>
      </c>
      <c r="D12" s="432">
        <v>21</v>
      </c>
      <c r="E12" s="433"/>
      <c r="F12" s="432">
        <v>1139</v>
      </c>
      <c r="G12" s="434"/>
      <c r="H12" s="430"/>
      <c r="I12" s="430"/>
      <c r="J12" s="424"/>
    </row>
    <row r="13" spans="1:10" ht="15" customHeight="1" x14ac:dyDescent="0.2">
      <c r="A13" s="423"/>
      <c r="B13" s="429"/>
      <c r="C13" s="429"/>
      <c r="D13" s="426" t="s">
        <v>131</v>
      </c>
      <c r="E13" s="426"/>
      <c r="F13" s="423"/>
      <c r="G13" s="435"/>
      <c r="H13" s="430"/>
      <c r="I13" s="430"/>
      <c r="J13" s="424"/>
    </row>
    <row r="14" spans="1:10" ht="15" customHeight="1" x14ac:dyDescent="0.2">
      <c r="A14" s="423"/>
      <c r="B14" s="426"/>
      <c r="C14" s="426"/>
      <c r="D14" s="426" t="s">
        <v>130</v>
      </c>
      <c r="E14" s="426"/>
      <c r="F14" s="427"/>
      <c r="G14" s="423"/>
      <c r="H14" s="423"/>
      <c r="I14" s="423"/>
      <c r="J14" s="424"/>
    </row>
    <row r="15" spans="1:10" ht="15" customHeight="1" x14ac:dyDescent="0.2">
      <c r="A15" s="423"/>
      <c r="B15" s="426"/>
      <c r="C15" s="426"/>
      <c r="D15" s="426" t="s">
        <v>129</v>
      </c>
      <c r="E15" s="426"/>
      <c r="F15" s="427"/>
      <c r="G15" s="423"/>
      <c r="H15" s="423"/>
      <c r="I15" s="423"/>
      <c r="J15" s="424"/>
    </row>
  </sheetData>
  <mergeCells count="7">
    <mergeCell ref="F4:G4"/>
    <mergeCell ref="D4:E4"/>
    <mergeCell ref="B11:B12"/>
    <mergeCell ref="B4:C4"/>
    <mergeCell ref="B5:B6"/>
    <mergeCell ref="B7:B8"/>
    <mergeCell ref="B9:B10"/>
  </mergeCells>
  <phoneticPr fontId="6"/>
  <pageMargins left="0.74803149606299213" right="0.78740157480314965" top="0.59055118110236227" bottom="0.59055118110236227" header="0.51181102362204722" footer="0.51181102362204722"/>
  <pageSetup paperSize="9" firstPageNumber="15" fitToHeight="0" orientation="portrait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P39"/>
  <sheetViews>
    <sheetView tabSelected="1" view="pageBreakPreview" zoomScaleNormal="100" zoomScaleSheetLayoutView="100" workbookViewId="0">
      <selection activeCell="J9" sqref="J9"/>
    </sheetView>
  </sheetViews>
  <sheetFormatPr defaultColWidth="8.08984375" defaultRowHeight="11" x14ac:dyDescent="0.2"/>
  <cols>
    <col min="1" max="1" width="2.1796875" style="6" customWidth="1"/>
    <col min="2" max="2" width="11.1796875" style="6" customWidth="1"/>
    <col min="3" max="4" width="11" style="6" customWidth="1"/>
    <col min="5" max="5" width="7.453125" style="6" customWidth="1"/>
    <col min="6" max="9" width="10" style="6" customWidth="1"/>
    <col min="10" max="10" width="10.453125" style="6" customWidth="1"/>
    <col min="11" max="11" width="13.36328125" style="6" customWidth="1"/>
    <col min="12" max="16384" width="8.08984375" style="6"/>
  </cols>
  <sheetData>
    <row r="1" spans="1:16" ht="269.25" customHeight="1" x14ac:dyDescent="0.2">
      <c r="J1" s="499"/>
      <c r="K1" s="499"/>
      <c r="L1" s="499"/>
      <c r="M1" s="499"/>
      <c r="N1" s="499"/>
      <c r="O1" s="499"/>
      <c r="P1" s="499"/>
    </row>
    <row r="2" spans="1:16" ht="18.75" customHeight="1" x14ac:dyDescent="0.2">
      <c r="A2" s="12" t="s">
        <v>53</v>
      </c>
      <c r="C2" s="138"/>
      <c r="D2" s="138"/>
      <c r="E2" s="138"/>
      <c r="F2" s="138"/>
      <c r="G2" s="138"/>
      <c r="H2" s="138"/>
      <c r="I2" s="19"/>
      <c r="J2" s="499"/>
      <c r="K2" s="499"/>
      <c r="L2" s="499"/>
      <c r="M2" s="499"/>
      <c r="N2" s="499"/>
      <c r="O2" s="499"/>
      <c r="P2" s="499"/>
    </row>
    <row r="3" spans="1:16" ht="15" customHeight="1" x14ac:dyDescent="0.2">
      <c r="B3" s="138"/>
      <c r="C3" s="138"/>
      <c r="D3" s="138"/>
      <c r="E3" s="138"/>
      <c r="F3" s="138"/>
      <c r="G3" s="138"/>
      <c r="H3" s="138"/>
      <c r="I3" s="19" t="s">
        <v>125</v>
      </c>
      <c r="J3" s="499"/>
      <c r="K3" s="499"/>
      <c r="L3" s="499"/>
      <c r="M3" s="499"/>
      <c r="N3" s="499"/>
      <c r="O3" s="499"/>
      <c r="P3" s="499"/>
    </row>
    <row r="4" spans="1:16" ht="15" customHeight="1" x14ac:dyDescent="0.2">
      <c r="B4" s="599" t="s">
        <v>81</v>
      </c>
      <c r="C4" s="581" t="s">
        <v>52</v>
      </c>
      <c r="D4" s="602"/>
      <c r="E4" s="582"/>
      <c r="F4" s="581" t="s">
        <v>82</v>
      </c>
      <c r="G4" s="602"/>
      <c r="H4" s="602"/>
      <c r="I4" s="582"/>
      <c r="J4" s="499"/>
      <c r="K4" s="499"/>
      <c r="L4" s="556"/>
      <c r="M4" s="499"/>
      <c r="N4" s="499"/>
      <c r="O4" s="499"/>
      <c r="P4" s="499"/>
    </row>
    <row r="5" spans="1:16" ht="27" customHeight="1" x14ac:dyDescent="0.2">
      <c r="B5" s="600"/>
      <c r="C5" s="63" t="s">
        <v>98</v>
      </c>
      <c r="D5" s="63" t="s">
        <v>103</v>
      </c>
      <c r="E5" s="64" t="s">
        <v>51</v>
      </c>
      <c r="F5" s="603" t="s">
        <v>50</v>
      </c>
      <c r="G5" s="605" t="s">
        <v>49</v>
      </c>
      <c r="H5" s="605" t="s">
        <v>48</v>
      </c>
      <c r="I5" s="678" t="s">
        <v>47</v>
      </c>
      <c r="J5" s="499"/>
      <c r="K5" s="499"/>
      <c r="L5" s="598"/>
      <c r="M5" s="499"/>
      <c r="N5" s="598"/>
      <c r="O5" s="598"/>
      <c r="P5" s="499"/>
    </row>
    <row r="6" spans="1:16" ht="14.25" customHeight="1" x14ac:dyDescent="0.2">
      <c r="B6" s="601"/>
      <c r="C6" s="65" t="s">
        <v>45</v>
      </c>
      <c r="D6" s="65" t="s">
        <v>45</v>
      </c>
      <c r="E6" s="66" t="s">
        <v>46</v>
      </c>
      <c r="F6" s="604"/>
      <c r="G6" s="606"/>
      <c r="H6" s="606"/>
      <c r="I6" s="679"/>
      <c r="J6" s="499"/>
      <c r="K6" s="499"/>
      <c r="L6" s="598"/>
      <c r="M6" s="598"/>
      <c r="N6" s="598"/>
      <c r="O6" s="598"/>
      <c r="P6" s="499"/>
    </row>
    <row r="7" spans="1:16" ht="13.5" customHeight="1" x14ac:dyDescent="0.2">
      <c r="B7" s="22" t="s">
        <v>83</v>
      </c>
      <c r="C7" s="67">
        <v>614886</v>
      </c>
      <c r="D7" s="67">
        <v>571366</v>
      </c>
      <c r="E7" s="609">
        <f>D7/D$33*100</f>
        <v>3.6081842074386064</v>
      </c>
      <c r="F7" s="139" t="s">
        <v>84</v>
      </c>
      <c r="G7" s="140" t="s">
        <v>85</v>
      </c>
      <c r="H7" s="140" t="s">
        <v>87</v>
      </c>
      <c r="I7" s="670" t="s">
        <v>107</v>
      </c>
      <c r="J7" s="499"/>
      <c r="K7" s="499"/>
      <c r="L7" s="564"/>
      <c r="M7" s="598"/>
      <c r="N7" s="564"/>
      <c r="O7" s="564"/>
      <c r="P7" s="499"/>
    </row>
    <row r="8" spans="1:16" ht="13.5" customHeight="1" x14ac:dyDescent="0.2">
      <c r="B8" s="77" t="s">
        <v>44</v>
      </c>
      <c r="C8" s="79" t="e">
        <f>C7/K7</f>
        <v>#DIV/0!</v>
      </c>
      <c r="D8" s="79">
        <f>D7/C7</f>
        <v>0.92922265265431314</v>
      </c>
      <c r="E8" s="610"/>
      <c r="F8" s="144">
        <v>64.400000000000006</v>
      </c>
      <c r="G8" s="145">
        <v>14.1</v>
      </c>
      <c r="H8" s="145">
        <v>4.9000000000000004</v>
      </c>
      <c r="I8" s="668">
        <v>4.4000000000000004</v>
      </c>
      <c r="J8" s="499"/>
      <c r="K8" s="499"/>
      <c r="L8" s="565"/>
      <c r="M8" s="598"/>
      <c r="N8" s="564"/>
      <c r="O8" s="564"/>
      <c r="P8" s="499"/>
    </row>
    <row r="9" spans="1:16" ht="13.5" customHeight="1" x14ac:dyDescent="0.2">
      <c r="B9" s="68" t="s">
        <v>24</v>
      </c>
      <c r="C9" s="69">
        <v>231252</v>
      </c>
      <c r="D9" s="69">
        <v>209609</v>
      </c>
      <c r="E9" s="609">
        <f>D9/D$33*100</f>
        <v>1.3236837395592296</v>
      </c>
      <c r="F9" s="157" t="s">
        <v>85</v>
      </c>
      <c r="G9" s="141" t="s">
        <v>86</v>
      </c>
      <c r="H9" s="141" t="s">
        <v>107</v>
      </c>
      <c r="I9" s="667" t="s">
        <v>84</v>
      </c>
      <c r="J9" s="499"/>
      <c r="K9" s="499"/>
      <c r="L9" s="564"/>
      <c r="M9" s="598"/>
      <c r="N9" s="564"/>
      <c r="O9" s="564"/>
      <c r="P9" s="499"/>
    </row>
    <row r="10" spans="1:16" ht="13.5" customHeight="1" x14ac:dyDescent="0.2">
      <c r="B10" s="80" t="s">
        <v>44</v>
      </c>
      <c r="C10" s="82" t="e">
        <f>C9/K9</f>
        <v>#DIV/0!</v>
      </c>
      <c r="D10" s="82">
        <f>D9/C9</f>
        <v>0.90640945808036255</v>
      </c>
      <c r="E10" s="610"/>
      <c r="F10" s="158">
        <v>50.7</v>
      </c>
      <c r="G10" s="159">
        <v>9.4</v>
      </c>
      <c r="H10" s="159">
        <v>7.3</v>
      </c>
      <c r="I10" s="669">
        <v>4.9000000000000004</v>
      </c>
      <c r="J10" s="499"/>
      <c r="K10" s="499"/>
      <c r="L10" s="565"/>
      <c r="M10" s="598"/>
      <c r="N10" s="565"/>
      <c r="O10" s="565"/>
      <c r="P10" s="499"/>
    </row>
    <row r="11" spans="1:16" ht="13.5" customHeight="1" x14ac:dyDescent="0.2">
      <c r="B11" s="22" t="s">
        <v>2</v>
      </c>
      <c r="C11" s="67">
        <v>78588</v>
      </c>
      <c r="D11" s="67">
        <v>75097</v>
      </c>
      <c r="E11" s="609">
        <f>D11/D$33*100</f>
        <v>0.47423859562175036</v>
      </c>
      <c r="F11" s="139" t="s">
        <v>102</v>
      </c>
      <c r="G11" s="140" t="s">
        <v>102</v>
      </c>
      <c r="H11" s="140" t="s">
        <v>102</v>
      </c>
      <c r="I11" s="670" t="s">
        <v>102</v>
      </c>
      <c r="J11" s="499"/>
      <c r="K11" s="499"/>
      <c r="L11" s="564"/>
      <c r="M11" s="598"/>
      <c r="N11" s="564"/>
      <c r="O11" s="564"/>
      <c r="P11" s="499"/>
    </row>
    <row r="12" spans="1:16" ht="13.5" customHeight="1" x14ac:dyDescent="0.2">
      <c r="B12" s="77" t="s">
        <v>44</v>
      </c>
      <c r="C12" s="79" t="e">
        <f>C11/K11</f>
        <v>#DIV/0!</v>
      </c>
      <c r="D12" s="79">
        <f>D11/C11</f>
        <v>0.95557845981574796</v>
      </c>
      <c r="E12" s="608"/>
      <c r="F12" s="144" t="s">
        <v>102</v>
      </c>
      <c r="G12" s="145" t="s">
        <v>102</v>
      </c>
      <c r="H12" s="145" t="s">
        <v>102</v>
      </c>
      <c r="I12" s="668" t="s">
        <v>102</v>
      </c>
      <c r="J12" s="499"/>
      <c r="K12" s="499"/>
      <c r="L12" s="565"/>
      <c r="M12" s="598"/>
      <c r="N12" s="565"/>
      <c r="O12" s="565"/>
      <c r="P12" s="499"/>
    </row>
    <row r="13" spans="1:16" ht="13.5" customHeight="1" x14ac:dyDescent="0.2">
      <c r="B13" s="70" t="s">
        <v>3</v>
      </c>
      <c r="C13" s="71">
        <v>14727</v>
      </c>
      <c r="D13" s="71">
        <v>14711</v>
      </c>
      <c r="E13" s="607">
        <f>D13/D$33*100</f>
        <v>9.29001688508405E-2</v>
      </c>
      <c r="F13" s="142" t="s">
        <v>102</v>
      </c>
      <c r="G13" s="143" t="s">
        <v>102</v>
      </c>
      <c r="H13" s="143" t="s">
        <v>102</v>
      </c>
      <c r="I13" s="671" t="s">
        <v>102</v>
      </c>
      <c r="J13" s="499"/>
      <c r="K13" s="499"/>
      <c r="L13" s="564"/>
      <c r="M13" s="598"/>
      <c r="N13" s="564"/>
      <c r="O13" s="564"/>
      <c r="P13" s="499"/>
    </row>
    <row r="14" spans="1:16" ht="13.5" customHeight="1" x14ac:dyDescent="0.2">
      <c r="B14" s="83" t="s">
        <v>44</v>
      </c>
      <c r="C14" s="79" t="e">
        <f>C13/K13</f>
        <v>#DIV/0!</v>
      </c>
      <c r="D14" s="160">
        <f>D13/C13</f>
        <v>0.99891356012765664</v>
      </c>
      <c r="E14" s="608"/>
      <c r="F14" s="150" t="s">
        <v>102</v>
      </c>
      <c r="G14" s="151" t="s">
        <v>102</v>
      </c>
      <c r="H14" s="151" t="s">
        <v>102</v>
      </c>
      <c r="I14" s="672" t="s">
        <v>102</v>
      </c>
      <c r="J14" s="499"/>
      <c r="K14" s="499"/>
      <c r="L14" s="565"/>
      <c r="M14" s="598"/>
      <c r="N14" s="565"/>
      <c r="O14" s="564"/>
      <c r="P14" s="499"/>
    </row>
    <row r="15" spans="1:16" ht="13.5" customHeight="1" x14ac:dyDescent="0.2">
      <c r="B15" s="22" t="s">
        <v>4</v>
      </c>
      <c r="C15" s="131">
        <v>10377</v>
      </c>
      <c r="D15" s="67">
        <v>9287</v>
      </c>
      <c r="E15" s="607">
        <f>D15/D$33*100</f>
        <v>5.8647533690283173E-2</v>
      </c>
      <c r="F15" s="139" t="s">
        <v>102</v>
      </c>
      <c r="G15" s="140" t="s">
        <v>102</v>
      </c>
      <c r="H15" s="140" t="s">
        <v>102</v>
      </c>
      <c r="I15" s="670" t="s">
        <v>102</v>
      </c>
      <c r="J15" s="499"/>
      <c r="K15" s="499"/>
      <c r="L15" s="564"/>
      <c r="M15" s="598"/>
      <c r="N15" s="564"/>
      <c r="O15" s="564"/>
      <c r="P15" s="499"/>
    </row>
    <row r="16" spans="1:16" ht="13.5" customHeight="1" x14ac:dyDescent="0.2">
      <c r="B16" s="77" t="s">
        <v>44</v>
      </c>
      <c r="C16" s="132" t="e">
        <f>C15/K15</f>
        <v>#DIV/0!</v>
      </c>
      <c r="D16" s="161">
        <f>D15/C15</f>
        <v>0.89496000770935724</v>
      </c>
      <c r="E16" s="608"/>
      <c r="F16" s="144" t="s">
        <v>102</v>
      </c>
      <c r="G16" s="145" t="s">
        <v>102</v>
      </c>
      <c r="H16" s="145" t="s">
        <v>102</v>
      </c>
      <c r="I16" s="668" t="s">
        <v>102</v>
      </c>
      <c r="J16" s="499"/>
      <c r="K16" s="499"/>
      <c r="L16" s="564"/>
      <c r="M16" s="598"/>
      <c r="N16" s="564"/>
      <c r="O16" s="564"/>
      <c r="P16" s="499"/>
    </row>
    <row r="17" spans="2:16" ht="13.5" customHeight="1" x14ac:dyDescent="0.2">
      <c r="B17" s="70" t="s">
        <v>5</v>
      </c>
      <c r="C17" s="71">
        <v>48323</v>
      </c>
      <c r="D17" s="71">
        <v>48296</v>
      </c>
      <c r="E17" s="607">
        <f>D17/D$33*100</f>
        <v>0.30498990923935787</v>
      </c>
      <c r="F17" s="142" t="s">
        <v>102</v>
      </c>
      <c r="G17" s="143" t="s">
        <v>102</v>
      </c>
      <c r="H17" s="143" t="s">
        <v>102</v>
      </c>
      <c r="I17" s="671" t="s">
        <v>102</v>
      </c>
      <c r="J17" s="499"/>
      <c r="K17" s="499"/>
      <c r="L17" s="564"/>
      <c r="M17" s="598"/>
      <c r="N17" s="564"/>
      <c r="O17" s="564"/>
      <c r="P17" s="499"/>
    </row>
    <row r="18" spans="2:16" ht="13.5" customHeight="1" x14ac:dyDescent="0.2">
      <c r="B18" s="83" t="s">
        <v>44</v>
      </c>
      <c r="C18" s="79" t="e">
        <f>C17/K17</f>
        <v>#DIV/0!</v>
      </c>
      <c r="D18" s="160">
        <f>D17/C17</f>
        <v>0.99944125985555532</v>
      </c>
      <c r="E18" s="608"/>
      <c r="F18" s="150" t="s">
        <v>102</v>
      </c>
      <c r="G18" s="151" t="s">
        <v>102</v>
      </c>
      <c r="H18" s="151" t="s">
        <v>102</v>
      </c>
      <c r="I18" s="672" t="s">
        <v>102</v>
      </c>
      <c r="J18" s="499"/>
      <c r="K18" s="499"/>
      <c r="L18" s="565"/>
      <c r="M18" s="598"/>
      <c r="N18" s="565"/>
      <c r="O18" s="565"/>
      <c r="P18" s="499"/>
    </row>
    <row r="19" spans="2:16" ht="13.5" customHeight="1" x14ac:dyDescent="0.2">
      <c r="B19" s="22" t="s">
        <v>6</v>
      </c>
      <c r="C19" s="131">
        <v>35650</v>
      </c>
      <c r="D19" s="67">
        <v>34171</v>
      </c>
      <c r="E19" s="607">
        <f>D19/D$33*100</f>
        <v>0.21579033850873977</v>
      </c>
      <c r="F19" s="139" t="s">
        <v>102</v>
      </c>
      <c r="G19" s="140" t="s">
        <v>102</v>
      </c>
      <c r="H19" s="140" t="s">
        <v>102</v>
      </c>
      <c r="I19" s="670" t="s">
        <v>102</v>
      </c>
      <c r="J19" s="499"/>
      <c r="K19" s="499"/>
      <c r="L19" s="564"/>
      <c r="M19" s="598"/>
      <c r="N19" s="564"/>
      <c r="O19" s="564"/>
      <c r="P19" s="499"/>
    </row>
    <row r="20" spans="2:16" ht="13.5" customHeight="1" thickBot="1" x14ac:dyDescent="0.25">
      <c r="B20" s="77" t="s">
        <v>44</v>
      </c>
      <c r="C20" s="79" t="e">
        <f>C19/K19</f>
        <v>#DIV/0!</v>
      </c>
      <c r="D20" s="79">
        <f>D19/C19</f>
        <v>0.95851332398316968</v>
      </c>
      <c r="E20" s="611"/>
      <c r="F20" s="144" t="s">
        <v>102</v>
      </c>
      <c r="G20" s="145" t="s">
        <v>102</v>
      </c>
      <c r="H20" s="145" t="s">
        <v>102</v>
      </c>
      <c r="I20" s="668" t="s">
        <v>102</v>
      </c>
      <c r="J20" s="499"/>
      <c r="K20" s="499"/>
      <c r="L20" s="565"/>
      <c r="M20" s="598"/>
      <c r="N20" s="564"/>
      <c r="O20" s="564"/>
      <c r="P20" s="499"/>
    </row>
    <row r="21" spans="2:16" ht="13.5" customHeight="1" x14ac:dyDescent="0.2">
      <c r="B21" s="127" t="s">
        <v>10</v>
      </c>
      <c r="C21" s="128">
        <f>C11+C13+C15+C17+C19</f>
        <v>187665</v>
      </c>
      <c r="D21" s="128">
        <f>D11+D13+D15+D17+D19</f>
        <v>181562</v>
      </c>
      <c r="E21" s="612">
        <f>D21/D$33*100</f>
        <v>1.1465665459109717</v>
      </c>
      <c r="F21" s="146" t="s">
        <v>102</v>
      </c>
      <c r="G21" s="147" t="s">
        <v>102</v>
      </c>
      <c r="H21" s="147" t="s">
        <v>102</v>
      </c>
      <c r="I21" s="673" t="s">
        <v>102</v>
      </c>
      <c r="J21" s="499"/>
      <c r="K21" s="499"/>
      <c r="L21" s="564"/>
      <c r="M21" s="598"/>
      <c r="N21" s="564"/>
      <c r="O21" s="564"/>
      <c r="P21" s="499"/>
    </row>
    <row r="22" spans="2:16" ht="13.5" customHeight="1" thickBot="1" x14ac:dyDescent="0.25">
      <c r="B22" s="84" t="s">
        <v>44</v>
      </c>
      <c r="C22" s="129" t="e">
        <f>C21/K21</f>
        <v>#DIV/0!</v>
      </c>
      <c r="D22" s="85">
        <f>D21/C21</f>
        <v>0.96747928489595825</v>
      </c>
      <c r="E22" s="611"/>
      <c r="F22" s="148" t="s">
        <v>102</v>
      </c>
      <c r="G22" s="149" t="s">
        <v>102</v>
      </c>
      <c r="H22" s="149" t="s">
        <v>102</v>
      </c>
      <c r="I22" s="674" t="s">
        <v>102</v>
      </c>
      <c r="J22" s="499"/>
      <c r="K22" s="499"/>
      <c r="L22" s="564"/>
      <c r="M22" s="564"/>
      <c r="N22" s="564"/>
      <c r="O22" s="564"/>
      <c r="P22" s="499"/>
    </row>
    <row r="23" spans="2:16" ht="13.5" customHeight="1" x14ac:dyDescent="0.2">
      <c r="B23" s="22" t="s">
        <v>88</v>
      </c>
      <c r="C23" s="67">
        <v>1208</v>
      </c>
      <c r="D23" s="67">
        <v>717</v>
      </c>
      <c r="E23" s="612">
        <f>D23/D$33*100</f>
        <v>4.5278649354940281E-3</v>
      </c>
      <c r="F23" s="139" t="s">
        <v>102</v>
      </c>
      <c r="G23" s="140" t="s">
        <v>102</v>
      </c>
      <c r="H23" s="140" t="s">
        <v>102</v>
      </c>
      <c r="I23" s="670" t="s">
        <v>102</v>
      </c>
      <c r="J23" s="499"/>
      <c r="K23" s="499"/>
      <c r="L23" s="564"/>
      <c r="M23" s="564"/>
      <c r="N23" s="564"/>
      <c r="O23" s="564"/>
      <c r="P23" s="499"/>
    </row>
    <row r="24" spans="2:16" ht="13.5" customHeight="1" x14ac:dyDescent="0.2">
      <c r="B24" s="77" t="s">
        <v>44</v>
      </c>
      <c r="C24" s="79" t="e">
        <f>C23/K23</f>
        <v>#DIV/0!</v>
      </c>
      <c r="D24" s="79">
        <f>D23/C23</f>
        <v>0.5935430463576159</v>
      </c>
      <c r="E24" s="608"/>
      <c r="F24" s="144" t="s">
        <v>102</v>
      </c>
      <c r="G24" s="145" t="s">
        <v>102</v>
      </c>
      <c r="H24" s="145" t="s">
        <v>102</v>
      </c>
      <c r="I24" s="668" t="s">
        <v>102</v>
      </c>
      <c r="J24" s="499"/>
      <c r="K24" s="499"/>
      <c r="L24" s="564"/>
      <c r="M24" s="564"/>
      <c r="N24" s="564"/>
      <c r="O24" s="564"/>
      <c r="P24" s="499"/>
    </row>
    <row r="25" spans="2:16" ht="13.5" customHeight="1" x14ac:dyDescent="0.2">
      <c r="B25" s="70" t="s">
        <v>89</v>
      </c>
      <c r="C25" s="71">
        <v>598</v>
      </c>
      <c r="D25" s="71">
        <v>632</v>
      </c>
      <c r="E25" s="607">
        <f>D25/D$33*100</f>
        <v>3.9910887576460607E-3</v>
      </c>
      <c r="F25" s="142" t="s">
        <v>102</v>
      </c>
      <c r="G25" s="143" t="s">
        <v>102</v>
      </c>
      <c r="H25" s="143" t="s">
        <v>102</v>
      </c>
      <c r="I25" s="671" t="s">
        <v>102</v>
      </c>
      <c r="J25" s="499"/>
      <c r="K25" s="499"/>
      <c r="L25" s="564"/>
      <c r="M25" s="564"/>
      <c r="N25" s="564"/>
      <c r="O25" s="564"/>
      <c r="P25" s="499"/>
    </row>
    <row r="26" spans="2:16" ht="13.5" customHeight="1" x14ac:dyDescent="0.2">
      <c r="B26" s="77" t="s">
        <v>44</v>
      </c>
      <c r="C26" s="79" t="e">
        <f>C25/K25</f>
        <v>#DIV/0!</v>
      </c>
      <c r="D26" s="162">
        <f>D25/C25</f>
        <v>1.0568561872909699</v>
      </c>
      <c r="E26" s="608"/>
      <c r="F26" s="150" t="s">
        <v>102</v>
      </c>
      <c r="G26" s="151" t="s">
        <v>102</v>
      </c>
      <c r="H26" s="151" t="s">
        <v>102</v>
      </c>
      <c r="I26" s="672" t="s">
        <v>102</v>
      </c>
      <c r="J26" s="499"/>
      <c r="K26" s="499"/>
      <c r="L26" s="564"/>
      <c r="M26" s="564"/>
      <c r="N26" s="564"/>
      <c r="O26" s="564"/>
      <c r="P26" s="499"/>
    </row>
    <row r="27" spans="2:16" ht="13.5" customHeight="1" x14ac:dyDescent="0.2">
      <c r="B27" s="70" t="s">
        <v>96</v>
      </c>
      <c r="C27" s="71">
        <v>3547</v>
      </c>
      <c r="D27" s="71">
        <v>8952</v>
      </c>
      <c r="E27" s="607">
        <f>D27/D$33*100</f>
        <v>5.6532004048176487E-2</v>
      </c>
      <c r="F27" s="142" t="s">
        <v>102</v>
      </c>
      <c r="G27" s="143" t="s">
        <v>102</v>
      </c>
      <c r="H27" s="143" t="s">
        <v>102</v>
      </c>
      <c r="I27" s="671" t="s">
        <v>102</v>
      </c>
      <c r="J27" s="499"/>
      <c r="K27" s="499"/>
      <c r="L27" s="564"/>
      <c r="M27" s="564"/>
      <c r="N27" s="564"/>
      <c r="O27" s="564"/>
      <c r="P27" s="499"/>
    </row>
    <row r="28" spans="2:16" ht="13.5" customHeight="1" thickBot="1" x14ac:dyDescent="0.25">
      <c r="B28" s="84" t="s">
        <v>44</v>
      </c>
      <c r="C28" s="85" t="e">
        <f>C27/K27</f>
        <v>#DIV/0!</v>
      </c>
      <c r="D28" s="85">
        <f>D27/C27</f>
        <v>2.5238229489709614</v>
      </c>
      <c r="E28" s="611"/>
      <c r="F28" s="163" t="s">
        <v>102</v>
      </c>
      <c r="G28" s="152" t="s">
        <v>102</v>
      </c>
      <c r="H28" s="152" t="s">
        <v>102</v>
      </c>
      <c r="I28" s="675" t="s">
        <v>102</v>
      </c>
      <c r="J28" s="499"/>
      <c r="K28" s="499"/>
      <c r="L28" s="564"/>
      <c r="M28" s="564"/>
      <c r="N28" s="564"/>
      <c r="O28" s="564"/>
      <c r="P28" s="499"/>
    </row>
    <row r="29" spans="2:16" ht="13.5" customHeight="1" x14ac:dyDescent="0.2">
      <c r="B29" s="22" t="s">
        <v>9</v>
      </c>
      <c r="C29" s="67">
        <f>C27+C25+C23</f>
        <v>5353</v>
      </c>
      <c r="D29" s="67">
        <f>D27+D25+D23</f>
        <v>10301</v>
      </c>
      <c r="E29" s="612">
        <f>D29/D$33*100</f>
        <v>6.505095774131657E-2</v>
      </c>
      <c r="F29" s="139" t="s">
        <v>102</v>
      </c>
      <c r="G29" s="140" t="s">
        <v>102</v>
      </c>
      <c r="H29" s="140" t="s">
        <v>102</v>
      </c>
      <c r="I29" s="670" t="s">
        <v>102</v>
      </c>
      <c r="J29" s="499"/>
      <c r="K29" s="499"/>
      <c r="L29" s="564"/>
      <c r="M29" s="564"/>
      <c r="N29" s="564"/>
      <c r="O29" s="564"/>
      <c r="P29" s="499"/>
    </row>
    <row r="30" spans="2:16" ht="13.5" customHeight="1" thickBot="1" x14ac:dyDescent="0.25">
      <c r="B30" s="84" t="s">
        <v>44</v>
      </c>
      <c r="C30" s="129" t="e">
        <f>C29/K29</f>
        <v>#DIV/0!</v>
      </c>
      <c r="D30" s="85">
        <f>D29/C29</f>
        <v>1.9243414907528489</v>
      </c>
      <c r="E30" s="611"/>
      <c r="F30" s="148" t="s">
        <v>102</v>
      </c>
      <c r="G30" s="149" t="s">
        <v>102</v>
      </c>
      <c r="H30" s="149" t="s">
        <v>102</v>
      </c>
      <c r="I30" s="674" t="s">
        <v>102</v>
      </c>
      <c r="J30" s="499"/>
      <c r="K30" s="499"/>
      <c r="L30" s="564"/>
      <c r="M30" s="564"/>
      <c r="N30" s="564"/>
      <c r="O30" s="564"/>
      <c r="P30" s="499"/>
    </row>
    <row r="31" spans="2:16" ht="15" customHeight="1" x14ac:dyDescent="0.2">
      <c r="B31" s="72" t="s">
        <v>90</v>
      </c>
      <c r="C31" s="73">
        <f>C29+C21+C9+C7</f>
        <v>1039156</v>
      </c>
      <c r="D31" s="73">
        <f>D29+D21+D9+D7</f>
        <v>972838</v>
      </c>
      <c r="E31" s="613">
        <f>D31/D$33*100</f>
        <v>6.1434854506501244</v>
      </c>
      <c r="F31" s="153" t="s">
        <v>102</v>
      </c>
      <c r="G31" s="154" t="s">
        <v>102</v>
      </c>
      <c r="H31" s="154" t="s">
        <v>102</v>
      </c>
      <c r="I31" s="676" t="s">
        <v>102</v>
      </c>
      <c r="J31" s="499"/>
      <c r="K31" s="499"/>
      <c r="L31" s="564"/>
      <c r="M31" s="564"/>
      <c r="N31" s="564"/>
      <c r="O31" s="564"/>
      <c r="P31" s="499"/>
    </row>
    <row r="32" spans="2:16" ht="15" customHeight="1" thickBot="1" x14ac:dyDescent="0.25">
      <c r="B32" s="86" t="s">
        <v>44</v>
      </c>
      <c r="C32" s="87" t="e">
        <f>C31/K31</f>
        <v>#DIV/0!</v>
      </c>
      <c r="D32" s="87">
        <f>D31/C31</f>
        <v>0.93618090065399229</v>
      </c>
      <c r="E32" s="614"/>
      <c r="F32" s="155" t="s">
        <v>102</v>
      </c>
      <c r="G32" s="156" t="s">
        <v>102</v>
      </c>
      <c r="H32" s="156" t="s">
        <v>102</v>
      </c>
      <c r="I32" s="677" t="s">
        <v>102</v>
      </c>
      <c r="J32" s="499"/>
      <c r="K32" s="499"/>
      <c r="L32" s="564"/>
      <c r="M32" s="564"/>
      <c r="N32" s="564"/>
      <c r="O32" s="564"/>
      <c r="P32" s="499"/>
    </row>
    <row r="33" spans="2:16" ht="15" customHeight="1" thickTop="1" x14ac:dyDescent="0.2">
      <c r="B33" s="74" t="s">
        <v>91</v>
      </c>
      <c r="C33" s="75">
        <v>17746139</v>
      </c>
      <c r="D33" s="75">
        <v>15835278</v>
      </c>
      <c r="E33" s="615">
        <f>D33/D$33*100</f>
        <v>100</v>
      </c>
      <c r="F33" s="139">
        <f>L33</f>
        <v>0</v>
      </c>
      <c r="G33" s="140">
        <f>N33</f>
        <v>0</v>
      </c>
      <c r="H33" s="140">
        <f>M32</f>
        <v>0</v>
      </c>
      <c r="I33" s="670" t="s">
        <v>102</v>
      </c>
      <c r="J33" s="499"/>
      <c r="K33" s="499"/>
      <c r="L33" s="564"/>
      <c r="M33" s="565"/>
      <c r="N33" s="564"/>
      <c r="O33" s="564"/>
      <c r="P33" s="499"/>
    </row>
    <row r="34" spans="2:16" ht="15" customHeight="1" x14ac:dyDescent="0.2">
      <c r="B34" s="80" t="s">
        <v>44</v>
      </c>
      <c r="C34" s="130" t="e">
        <f>C33/K33</f>
        <v>#DIV/0!</v>
      </c>
      <c r="D34" s="82">
        <f>D33/C33</f>
        <v>0.89232243701010117</v>
      </c>
      <c r="E34" s="610"/>
      <c r="F34" s="158">
        <v>19.5</v>
      </c>
      <c r="G34" s="159">
        <v>11.6</v>
      </c>
      <c r="H34" s="159">
        <v>10.4</v>
      </c>
      <c r="I34" s="669" t="s">
        <v>102</v>
      </c>
      <c r="J34" s="499"/>
      <c r="K34" s="499"/>
      <c r="L34" s="565"/>
      <c r="M34" s="499"/>
      <c r="N34" s="565"/>
      <c r="O34" s="565"/>
      <c r="P34" s="499"/>
    </row>
    <row r="35" spans="2:16" ht="11" customHeight="1" x14ac:dyDescent="0.2">
      <c r="B35" s="616" t="s">
        <v>141</v>
      </c>
      <c r="C35" s="616"/>
      <c r="D35" s="616"/>
      <c r="E35" s="616"/>
      <c r="F35" s="616"/>
      <c r="G35" s="616"/>
      <c r="H35" s="616"/>
      <c r="I35" s="616"/>
      <c r="J35" s="499"/>
      <c r="K35" s="499"/>
      <c r="L35" s="499"/>
      <c r="M35" s="499"/>
      <c r="N35" s="499"/>
      <c r="O35" s="499"/>
      <c r="P35" s="499"/>
    </row>
    <row r="36" spans="2:16" ht="3.75" customHeight="1" x14ac:dyDescent="0.2">
      <c r="B36" s="617"/>
      <c r="C36" s="617"/>
      <c r="D36" s="617"/>
      <c r="E36" s="617"/>
      <c r="F36" s="617"/>
      <c r="G36" s="617"/>
      <c r="H36" s="617"/>
      <c r="I36" s="617"/>
      <c r="J36" s="499"/>
      <c r="K36" s="499"/>
      <c r="L36" s="499"/>
      <c r="M36" s="7"/>
      <c r="N36" s="499"/>
      <c r="O36" s="499"/>
      <c r="P36" s="499"/>
    </row>
    <row r="37" spans="2:16" s="7" customFormat="1" ht="15" customHeight="1" x14ac:dyDescent="0.2">
      <c r="B37" s="617"/>
      <c r="C37" s="617"/>
      <c r="D37" s="617"/>
      <c r="E37" s="617"/>
      <c r="F37" s="617"/>
      <c r="G37" s="617"/>
      <c r="H37" s="617"/>
      <c r="I37" s="617"/>
      <c r="M37" s="6"/>
    </row>
    <row r="38" spans="2:16" ht="14.25" customHeight="1" x14ac:dyDescent="0.2">
      <c r="B38" s="617"/>
      <c r="C38" s="617"/>
      <c r="D38" s="617"/>
      <c r="E38" s="617"/>
      <c r="F38" s="617"/>
      <c r="G38" s="617"/>
      <c r="H38" s="617"/>
      <c r="I38" s="617"/>
    </row>
    <row r="39" spans="2:16" x14ac:dyDescent="0.2">
      <c r="F39" s="6" t="str">
        <f>IFERROR(B2/#REF!, "")</f>
        <v/>
      </c>
    </row>
  </sheetData>
  <mergeCells count="33">
    <mergeCell ref="E27:E28"/>
    <mergeCell ref="E29:E30"/>
    <mergeCell ref="E31:E32"/>
    <mergeCell ref="E33:E34"/>
    <mergeCell ref="B35:I38"/>
    <mergeCell ref="E25:E2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L5:L6"/>
    <mergeCell ref="N5:N6"/>
    <mergeCell ref="O5:O6"/>
    <mergeCell ref="B4:B6"/>
    <mergeCell ref="C4:E4"/>
    <mergeCell ref="F4:I4"/>
    <mergeCell ref="F5:F6"/>
    <mergeCell ref="G5:G6"/>
    <mergeCell ref="H5:H6"/>
    <mergeCell ref="I5:I6"/>
    <mergeCell ref="M6:M7"/>
    <mergeCell ref="M18:M19"/>
    <mergeCell ref="M20:M21"/>
    <mergeCell ref="M8:M9"/>
    <mergeCell ref="M10:M11"/>
    <mergeCell ref="M12:M13"/>
    <mergeCell ref="M14:M15"/>
    <mergeCell ref="M16:M17"/>
  </mergeCells>
  <phoneticPr fontId="6"/>
  <dataValidations count="1">
    <dataValidation imeMode="off" allowBlank="1" showInputMessage="1" showErrorMessage="1" sqref="L12 N10:O10 L26 L34 O27:O28 O19:O20 N32:O32 N34:O34 L8 N8:O8 M22:M25 N12:O12 L18 E29 E31 F22:I22 F14:I14 F16:I16 F18:I18 F20:I20 F30:I30 F28:I28 F34:I34 F32:I32 F10:I10 F8:I8 F12:I12 F26:I26 C7:D34 E33 F24:I24 E7 E9 E11 E13 E15 E17 E19 E21 E23 E25 E27 M31 L14:L16 N14:O16 L22:L24 N28 N22:O26 M33 L20 N18:O18 L32 L30 N20 M29 L28 N30:O30 M27 L10" xr:uid="{00000000-0002-0000-0400-000000000000}"/>
  </dataValidations>
  <pageMargins left="0.74803149606299213" right="0.78740157480314965" top="0.59055118110236227" bottom="0.59055118110236227" header="0.51181102362204722" footer="0.19685039370078741"/>
  <pageSetup paperSize="9" scale="96" firstPageNumber="25" fitToHeight="0" orientation="portrait" blackAndWhite="1" useFirstPageNumber="1" r:id="rId1"/>
  <headerFooter scaleWithDoc="0" alignWithMargins="0">
    <oddFooter xml:space="preserve">&amp;C&amp;P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Q115"/>
  <sheetViews>
    <sheetView view="pageBreakPreview" topLeftCell="A22" zoomScale="55" zoomScaleNormal="100" zoomScaleSheetLayoutView="55" workbookViewId="0">
      <selection activeCell="L43" sqref="L43"/>
    </sheetView>
  </sheetViews>
  <sheetFormatPr defaultColWidth="8.08984375" defaultRowHeight="12.5" x14ac:dyDescent="0.2"/>
  <cols>
    <col min="1" max="1" width="2.1796875" style="8" customWidth="1"/>
    <col min="2" max="2" width="10.6328125" style="25" customWidth="1"/>
    <col min="3" max="3" width="12.81640625" style="8" customWidth="1"/>
    <col min="4" max="4" width="11.453125" style="8" customWidth="1"/>
    <col min="5" max="5" width="8.1796875" style="44" customWidth="1"/>
    <col min="6" max="6" width="11.453125" style="8" customWidth="1"/>
    <col min="7" max="7" width="8.1796875" style="44" customWidth="1"/>
    <col min="8" max="8" width="11.453125" style="8" customWidth="1"/>
    <col min="9" max="9" width="8.1796875" style="44" customWidth="1"/>
    <col min="10" max="10" width="13.81640625" style="8" customWidth="1"/>
    <col min="11" max="16384" width="8.08984375" style="8"/>
  </cols>
  <sheetData>
    <row r="1" spans="1:17" ht="13.5" customHeight="1" x14ac:dyDescent="0.2">
      <c r="B1" s="13"/>
      <c r="C1" s="138"/>
      <c r="D1" s="138"/>
      <c r="E1" s="41"/>
      <c r="F1" s="138"/>
      <c r="G1" s="41"/>
      <c r="I1" s="42"/>
      <c r="J1" s="502"/>
      <c r="K1" s="502"/>
      <c r="L1" s="502"/>
      <c r="M1" s="502"/>
      <c r="N1" s="502"/>
      <c r="O1" s="502"/>
      <c r="P1" s="502"/>
      <c r="Q1" s="502"/>
    </row>
    <row r="2" spans="1:17" ht="18.649999999999999" customHeight="1" x14ac:dyDescent="0.2">
      <c r="A2" s="18" t="s">
        <v>63</v>
      </c>
      <c r="C2" s="138"/>
      <c r="D2" s="138"/>
      <c r="E2" s="43"/>
      <c r="F2" s="138"/>
      <c r="G2" s="43"/>
      <c r="J2" s="503"/>
      <c r="K2" s="502"/>
      <c r="L2" s="502"/>
      <c r="M2" s="502"/>
      <c r="N2" s="502"/>
      <c r="O2" s="502"/>
      <c r="P2" s="502"/>
      <c r="Q2" s="502"/>
    </row>
    <row r="3" spans="1:17" ht="13.5" customHeight="1" x14ac:dyDescent="0.2">
      <c r="A3" s="45"/>
      <c r="B3" s="45" t="s">
        <v>79</v>
      </c>
      <c r="C3" s="138"/>
      <c r="D3" s="138"/>
      <c r="E3" s="43"/>
      <c r="F3" s="138"/>
      <c r="G3" s="43"/>
      <c r="I3" s="46" t="s">
        <v>62</v>
      </c>
      <c r="J3" s="504"/>
      <c r="K3" s="502"/>
      <c r="L3" s="502"/>
      <c r="M3" s="502"/>
      <c r="N3" s="502"/>
      <c r="O3" s="502"/>
      <c r="P3" s="502"/>
      <c r="Q3" s="502"/>
    </row>
    <row r="4" spans="1:17" x14ac:dyDescent="0.2">
      <c r="B4" s="631" t="s">
        <v>8</v>
      </c>
      <c r="C4" s="631"/>
      <c r="D4" s="618" t="s">
        <v>26</v>
      </c>
      <c r="E4" s="619"/>
      <c r="F4" s="618" t="s">
        <v>14</v>
      </c>
      <c r="G4" s="619"/>
      <c r="H4" s="618" t="s">
        <v>108</v>
      </c>
      <c r="I4" s="619"/>
      <c r="J4" s="505"/>
      <c r="K4" s="502"/>
      <c r="L4" s="502"/>
      <c r="M4" s="502"/>
      <c r="N4" s="502"/>
      <c r="O4" s="502"/>
      <c r="P4" s="502"/>
      <c r="Q4" s="502"/>
    </row>
    <row r="5" spans="1:17" x14ac:dyDescent="0.2">
      <c r="B5" s="631"/>
      <c r="C5" s="631"/>
      <c r="D5" s="47" t="s">
        <v>60</v>
      </c>
      <c r="E5" s="88" t="s">
        <v>21</v>
      </c>
      <c r="F5" s="47" t="s">
        <v>60</v>
      </c>
      <c r="G5" s="88" t="s">
        <v>21</v>
      </c>
      <c r="H5" s="47" t="s">
        <v>60</v>
      </c>
      <c r="I5" s="88" t="s">
        <v>21</v>
      </c>
      <c r="J5" s="506"/>
      <c r="K5" s="502"/>
      <c r="L5" s="502"/>
      <c r="M5" s="502"/>
      <c r="N5" s="502"/>
      <c r="O5" s="502"/>
      <c r="P5" s="502"/>
      <c r="Q5" s="502"/>
    </row>
    <row r="6" spans="1:17" ht="17.25" customHeight="1" x14ac:dyDescent="0.2">
      <c r="B6" s="620" t="s">
        <v>25</v>
      </c>
      <c r="C6" s="48" t="s">
        <v>57</v>
      </c>
      <c r="D6" s="49">
        <v>355</v>
      </c>
      <c r="E6" s="90" t="str">
        <f t="shared" ref="E6:E47" si="0">IFERROR((D6/J6),"－  ")</f>
        <v xml:space="preserve">－  </v>
      </c>
      <c r="F6" s="49">
        <v>361</v>
      </c>
      <c r="G6" s="113">
        <f t="shared" ref="G6:G47" si="1">IFERROR((F6/D6),"－  ")</f>
        <v>1.0169014084507042</v>
      </c>
      <c r="H6" s="49">
        <v>296</v>
      </c>
      <c r="I6" s="89">
        <f t="shared" ref="I6:I47" si="2">IFERROR((H6/F6),"－  ")</f>
        <v>0.81994459833795019</v>
      </c>
      <c r="J6" s="507"/>
      <c r="K6" s="502"/>
      <c r="L6" s="502"/>
      <c r="M6" s="502"/>
      <c r="N6" s="502"/>
      <c r="O6" s="502"/>
      <c r="P6" s="502"/>
      <c r="Q6" s="502"/>
    </row>
    <row r="7" spans="1:17" ht="17.25" customHeight="1" x14ac:dyDescent="0.2">
      <c r="B7" s="620"/>
      <c r="C7" s="50" t="s">
        <v>56</v>
      </c>
      <c r="D7" s="51">
        <v>2692</v>
      </c>
      <c r="E7" s="91" t="str">
        <f t="shared" si="0"/>
        <v xml:space="preserve">－  </v>
      </c>
      <c r="F7" s="51">
        <v>3336</v>
      </c>
      <c r="G7" s="91">
        <f t="shared" si="1"/>
        <v>1.2392273402674592</v>
      </c>
      <c r="H7" s="51">
        <v>2774</v>
      </c>
      <c r="I7" s="490">
        <f t="shared" si="2"/>
        <v>0.83153477218225424</v>
      </c>
      <c r="J7" s="507"/>
      <c r="K7" s="502"/>
      <c r="L7" s="502"/>
      <c r="M7" s="502"/>
      <c r="N7" s="502"/>
      <c r="O7" s="502"/>
      <c r="P7" s="502"/>
      <c r="Q7" s="502"/>
    </row>
    <row r="8" spans="1:17" ht="17.25" customHeight="1" x14ac:dyDescent="0.2">
      <c r="B8" s="620"/>
      <c r="C8" s="52" t="s">
        <v>55</v>
      </c>
      <c r="D8" s="53">
        <v>146016</v>
      </c>
      <c r="E8" s="112" t="str">
        <f t="shared" si="0"/>
        <v xml:space="preserve">－  </v>
      </c>
      <c r="F8" s="53">
        <v>172330</v>
      </c>
      <c r="G8" s="112">
        <f t="shared" si="1"/>
        <v>1.1802131273285119</v>
      </c>
      <c r="H8" s="53">
        <v>134610</v>
      </c>
      <c r="I8" s="115">
        <f t="shared" si="2"/>
        <v>0.78111762316485811</v>
      </c>
      <c r="J8" s="507"/>
      <c r="K8" s="502"/>
      <c r="L8" s="502"/>
      <c r="M8" s="502"/>
      <c r="N8" s="502"/>
      <c r="O8" s="502"/>
      <c r="P8" s="502"/>
      <c r="Q8" s="502"/>
    </row>
    <row r="9" spans="1:17" ht="17.25" customHeight="1" x14ac:dyDescent="0.2">
      <c r="B9" s="621" t="s">
        <v>24</v>
      </c>
      <c r="C9" s="54" t="s">
        <v>57</v>
      </c>
      <c r="D9" s="55">
        <v>31</v>
      </c>
      <c r="E9" s="90" t="str">
        <f t="shared" si="0"/>
        <v xml:space="preserve">－  </v>
      </c>
      <c r="F9" s="55">
        <v>32</v>
      </c>
      <c r="G9" s="93">
        <f t="shared" si="1"/>
        <v>1.032258064516129</v>
      </c>
      <c r="H9" s="55">
        <v>27</v>
      </c>
      <c r="I9" s="93">
        <f t="shared" si="2"/>
        <v>0.84375</v>
      </c>
      <c r="J9" s="507"/>
      <c r="K9" s="502"/>
      <c r="L9" s="502"/>
      <c r="M9" s="502"/>
      <c r="N9" s="502"/>
      <c r="O9" s="502"/>
      <c r="P9" s="502"/>
      <c r="Q9" s="502"/>
    </row>
    <row r="10" spans="1:17" ht="17.25" customHeight="1" x14ac:dyDescent="0.2">
      <c r="B10" s="620"/>
      <c r="C10" s="50" t="s">
        <v>56</v>
      </c>
      <c r="D10" s="51">
        <v>134</v>
      </c>
      <c r="E10" s="91" t="str">
        <f t="shared" si="0"/>
        <v xml:space="preserve">－  </v>
      </c>
      <c r="F10" s="51">
        <v>153</v>
      </c>
      <c r="G10" s="91">
        <f t="shared" si="1"/>
        <v>1.1417910447761195</v>
      </c>
      <c r="H10" s="51">
        <v>127</v>
      </c>
      <c r="I10" s="490">
        <f t="shared" si="2"/>
        <v>0.83006535947712423</v>
      </c>
      <c r="J10" s="507"/>
      <c r="K10" s="502"/>
      <c r="L10" s="502"/>
      <c r="M10" s="502"/>
      <c r="N10" s="502"/>
      <c r="O10" s="502"/>
      <c r="P10" s="502"/>
      <c r="Q10" s="502"/>
    </row>
    <row r="11" spans="1:17" ht="17.25" customHeight="1" x14ac:dyDescent="0.2">
      <c r="B11" s="620"/>
      <c r="C11" s="52" t="s">
        <v>55</v>
      </c>
      <c r="D11" s="53">
        <v>4465</v>
      </c>
      <c r="E11" s="112" t="str">
        <f t="shared" si="0"/>
        <v xml:space="preserve">－  </v>
      </c>
      <c r="F11" s="53">
        <v>5636</v>
      </c>
      <c r="G11" s="112">
        <f t="shared" si="1"/>
        <v>1.2622620380739082</v>
      </c>
      <c r="H11" s="53">
        <v>3536</v>
      </c>
      <c r="I11" s="115">
        <f t="shared" si="2"/>
        <v>0.6273953158268275</v>
      </c>
      <c r="J11" s="507"/>
      <c r="K11" s="502"/>
      <c r="L11" s="502"/>
      <c r="M11" s="502"/>
      <c r="N11" s="502"/>
      <c r="O11" s="502"/>
      <c r="P11" s="502"/>
      <c r="Q11" s="502"/>
    </row>
    <row r="12" spans="1:17" ht="17.25" customHeight="1" x14ac:dyDescent="0.2">
      <c r="B12" s="620" t="s">
        <v>2</v>
      </c>
      <c r="C12" s="48" t="s">
        <v>57</v>
      </c>
      <c r="D12" s="49">
        <v>24</v>
      </c>
      <c r="E12" s="90" t="str">
        <f t="shared" si="0"/>
        <v xml:space="preserve">－  </v>
      </c>
      <c r="F12" s="49">
        <v>22</v>
      </c>
      <c r="G12" s="89">
        <f t="shared" si="1"/>
        <v>0.91666666666666663</v>
      </c>
      <c r="H12" s="49">
        <v>24</v>
      </c>
      <c r="I12" s="89">
        <f t="shared" si="2"/>
        <v>1.0909090909090908</v>
      </c>
      <c r="J12" s="507"/>
      <c r="K12" s="502"/>
      <c r="L12" s="502"/>
      <c r="M12" s="502"/>
      <c r="N12" s="502"/>
      <c r="O12" s="502"/>
      <c r="P12" s="502"/>
      <c r="Q12" s="502"/>
    </row>
    <row r="13" spans="1:17" ht="17.25" customHeight="1" x14ac:dyDescent="0.2">
      <c r="B13" s="620"/>
      <c r="C13" s="50" t="s">
        <v>56</v>
      </c>
      <c r="D13" s="51">
        <v>223</v>
      </c>
      <c r="E13" s="91" t="str">
        <f t="shared" si="0"/>
        <v xml:space="preserve">－  </v>
      </c>
      <c r="F13" s="51">
        <v>202</v>
      </c>
      <c r="G13" s="91">
        <f t="shared" si="1"/>
        <v>0.905829596412556</v>
      </c>
      <c r="H13" s="51">
        <v>241</v>
      </c>
      <c r="I13" s="490">
        <f t="shared" si="2"/>
        <v>1.193069306930693</v>
      </c>
      <c r="J13" s="507"/>
      <c r="K13" s="502"/>
      <c r="L13" s="502"/>
      <c r="M13" s="502"/>
      <c r="N13" s="502"/>
      <c r="O13" s="502"/>
      <c r="P13" s="502"/>
      <c r="Q13" s="502"/>
    </row>
    <row r="14" spans="1:17" ht="17.25" customHeight="1" x14ac:dyDescent="0.2">
      <c r="B14" s="622"/>
      <c r="C14" s="56" t="s">
        <v>55</v>
      </c>
      <c r="D14" s="488" t="s">
        <v>59</v>
      </c>
      <c r="E14" s="114" t="str">
        <f t="shared" si="0"/>
        <v xml:space="preserve">－  </v>
      </c>
      <c r="F14" s="489">
        <v>15466</v>
      </c>
      <c r="G14" s="113" t="str">
        <f t="shared" si="1"/>
        <v xml:space="preserve">－  </v>
      </c>
      <c r="H14" s="489">
        <v>13948</v>
      </c>
      <c r="I14" s="113">
        <f t="shared" si="2"/>
        <v>0.9018492176386913</v>
      </c>
      <c r="J14" s="507"/>
      <c r="K14" s="502"/>
      <c r="L14" s="502"/>
      <c r="M14" s="502"/>
      <c r="N14" s="502"/>
      <c r="O14" s="502"/>
      <c r="P14" s="502"/>
      <c r="Q14" s="502"/>
    </row>
    <row r="15" spans="1:17" ht="17.25" customHeight="1" x14ac:dyDescent="0.2">
      <c r="B15" s="632" t="s">
        <v>3</v>
      </c>
      <c r="C15" s="50" t="s">
        <v>57</v>
      </c>
      <c r="D15" s="51">
        <v>22</v>
      </c>
      <c r="E15" s="114" t="str">
        <f t="shared" si="0"/>
        <v xml:space="preserve">－  </v>
      </c>
      <c r="F15" s="51">
        <v>30</v>
      </c>
      <c r="G15" s="113">
        <f t="shared" si="1"/>
        <v>1.3636363636363635</v>
      </c>
      <c r="H15" s="51">
        <v>28</v>
      </c>
      <c r="I15" s="113">
        <f t="shared" si="2"/>
        <v>0.93333333333333335</v>
      </c>
      <c r="J15" s="507"/>
      <c r="K15" s="502"/>
      <c r="L15" s="502"/>
      <c r="M15" s="502"/>
      <c r="N15" s="502"/>
      <c r="O15" s="502"/>
      <c r="P15" s="502"/>
      <c r="Q15" s="502"/>
    </row>
    <row r="16" spans="1:17" ht="17.25" customHeight="1" x14ac:dyDescent="0.2">
      <c r="B16" s="620"/>
      <c r="C16" s="50" t="s">
        <v>56</v>
      </c>
      <c r="D16" s="51">
        <v>155</v>
      </c>
      <c r="E16" s="91" t="str">
        <f t="shared" si="0"/>
        <v xml:space="preserve">－  </v>
      </c>
      <c r="F16" s="51">
        <v>670</v>
      </c>
      <c r="G16" s="91">
        <f t="shared" si="1"/>
        <v>4.32258064516129</v>
      </c>
      <c r="H16" s="51">
        <v>177</v>
      </c>
      <c r="I16" s="490">
        <f t="shared" si="2"/>
        <v>0.26417910447761195</v>
      </c>
      <c r="J16" s="507"/>
      <c r="K16" s="502"/>
      <c r="L16" s="502"/>
      <c r="M16" s="502"/>
      <c r="N16" s="502"/>
      <c r="O16" s="502"/>
      <c r="P16" s="502"/>
      <c r="Q16" s="502"/>
    </row>
    <row r="17" spans="2:17" ht="17.25" customHeight="1" x14ac:dyDescent="0.2">
      <c r="B17" s="633"/>
      <c r="C17" s="50" t="s">
        <v>55</v>
      </c>
      <c r="D17" s="51">
        <v>8515</v>
      </c>
      <c r="E17" s="91" t="str">
        <f t="shared" si="0"/>
        <v xml:space="preserve">－  </v>
      </c>
      <c r="F17" s="51">
        <v>84397</v>
      </c>
      <c r="G17" s="490">
        <f t="shared" si="1"/>
        <v>9.9115678214914862</v>
      </c>
      <c r="H17" s="51">
        <v>7033</v>
      </c>
      <c r="I17" s="490">
        <f t="shared" si="2"/>
        <v>8.3332345936466934E-2</v>
      </c>
      <c r="J17" s="507"/>
      <c r="K17" s="502"/>
      <c r="L17" s="502"/>
      <c r="M17" s="502"/>
      <c r="N17" s="502"/>
      <c r="O17" s="502"/>
      <c r="P17" s="502"/>
      <c r="Q17" s="502"/>
    </row>
    <row r="18" spans="2:17" ht="17.25" customHeight="1" x14ac:dyDescent="0.2">
      <c r="B18" s="621" t="s">
        <v>4</v>
      </c>
      <c r="C18" s="54" t="s">
        <v>57</v>
      </c>
      <c r="D18" s="55">
        <v>25</v>
      </c>
      <c r="E18" s="78" t="str">
        <f t="shared" si="0"/>
        <v xml:space="preserve">－  </v>
      </c>
      <c r="F18" s="55">
        <v>16</v>
      </c>
      <c r="G18" s="93">
        <f t="shared" si="1"/>
        <v>0.64</v>
      </c>
      <c r="H18" s="55">
        <v>12</v>
      </c>
      <c r="I18" s="93">
        <f t="shared" si="2"/>
        <v>0.75</v>
      </c>
      <c r="J18" s="507"/>
      <c r="K18" s="502"/>
      <c r="L18" s="502"/>
      <c r="M18" s="502"/>
      <c r="N18" s="502"/>
      <c r="O18" s="502"/>
      <c r="P18" s="502"/>
      <c r="Q18" s="502"/>
    </row>
    <row r="19" spans="2:17" ht="17.25" customHeight="1" x14ac:dyDescent="0.2">
      <c r="B19" s="620"/>
      <c r="C19" s="50" t="s">
        <v>56</v>
      </c>
      <c r="D19" s="51">
        <v>101</v>
      </c>
      <c r="E19" s="91" t="str">
        <f t="shared" si="0"/>
        <v xml:space="preserve">－  </v>
      </c>
      <c r="F19" s="51">
        <v>60</v>
      </c>
      <c r="G19" s="91">
        <f t="shared" si="1"/>
        <v>0.59405940594059403</v>
      </c>
      <c r="H19" s="51">
        <v>35</v>
      </c>
      <c r="I19" s="490">
        <f t="shared" si="2"/>
        <v>0.58333333333333337</v>
      </c>
      <c r="J19" s="507"/>
      <c r="K19" s="502"/>
      <c r="L19" s="502"/>
      <c r="M19" s="502"/>
      <c r="N19" s="502"/>
      <c r="O19" s="502"/>
      <c r="P19" s="502"/>
      <c r="Q19" s="502"/>
    </row>
    <row r="20" spans="2:17" ht="17.25" customHeight="1" x14ac:dyDescent="0.2">
      <c r="B20" s="622"/>
      <c r="C20" s="56" t="s">
        <v>55</v>
      </c>
      <c r="D20" s="57">
        <v>1688</v>
      </c>
      <c r="E20" s="114" t="str">
        <f t="shared" si="0"/>
        <v xml:space="preserve">－  </v>
      </c>
      <c r="F20" s="57">
        <v>1141</v>
      </c>
      <c r="G20" s="113">
        <f t="shared" si="1"/>
        <v>0.67594786729857825</v>
      </c>
      <c r="H20" s="57">
        <v>1025</v>
      </c>
      <c r="I20" s="113">
        <f t="shared" si="2"/>
        <v>0.89833479404031547</v>
      </c>
      <c r="J20" s="507"/>
      <c r="K20" s="502"/>
      <c r="L20" s="502"/>
      <c r="M20" s="502"/>
      <c r="N20" s="502"/>
      <c r="O20" s="502"/>
      <c r="P20" s="502"/>
      <c r="Q20" s="502"/>
    </row>
    <row r="21" spans="2:17" ht="17.25" customHeight="1" x14ac:dyDescent="0.2">
      <c r="B21" s="632" t="s">
        <v>5</v>
      </c>
      <c r="C21" s="50" t="s">
        <v>57</v>
      </c>
      <c r="D21" s="51">
        <v>13</v>
      </c>
      <c r="E21" s="114" t="str">
        <f t="shared" si="0"/>
        <v xml:space="preserve">－  </v>
      </c>
      <c r="F21" s="51">
        <v>14</v>
      </c>
      <c r="G21" s="113">
        <f t="shared" si="1"/>
        <v>1.0769230769230769</v>
      </c>
      <c r="H21" s="51">
        <v>13</v>
      </c>
      <c r="I21" s="113">
        <f t="shared" si="2"/>
        <v>0.9285714285714286</v>
      </c>
      <c r="J21" s="507"/>
      <c r="K21" s="502"/>
      <c r="L21" s="502"/>
      <c r="M21" s="502"/>
      <c r="N21" s="502"/>
      <c r="O21" s="502"/>
      <c r="P21" s="502"/>
      <c r="Q21" s="502"/>
    </row>
    <row r="22" spans="2:17" ht="17.25" customHeight="1" x14ac:dyDescent="0.2">
      <c r="B22" s="620"/>
      <c r="C22" s="50" t="s">
        <v>56</v>
      </c>
      <c r="D22" s="51">
        <v>65</v>
      </c>
      <c r="E22" s="91" t="str">
        <f t="shared" si="0"/>
        <v xml:space="preserve">－  </v>
      </c>
      <c r="F22" s="51">
        <v>57</v>
      </c>
      <c r="G22" s="91">
        <f t="shared" si="1"/>
        <v>0.87692307692307692</v>
      </c>
      <c r="H22" s="51">
        <v>57</v>
      </c>
      <c r="I22" s="490">
        <f t="shared" si="2"/>
        <v>1</v>
      </c>
      <c r="J22" s="507"/>
      <c r="K22" s="502"/>
      <c r="L22" s="502"/>
      <c r="M22" s="502"/>
      <c r="N22" s="502"/>
      <c r="O22" s="502"/>
      <c r="P22" s="502"/>
      <c r="Q22" s="502"/>
    </row>
    <row r="23" spans="2:17" ht="17.25" customHeight="1" x14ac:dyDescent="0.2">
      <c r="B23" s="633"/>
      <c r="C23" s="50" t="s">
        <v>55</v>
      </c>
      <c r="D23" s="51">
        <v>2273</v>
      </c>
      <c r="E23" s="91" t="str">
        <f t="shared" si="0"/>
        <v xml:space="preserve">－  </v>
      </c>
      <c r="F23" s="51">
        <v>5516</v>
      </c>
      <c r="G23" s="490">
        <f t="shared" si="1"/>
        <v>2.4267487901451825</v>
      </c>
      <c r="H23" s="51">
        <v>1628</v>
      </c>
      <c r="I23" s="490">
        <f t="shared" si="2"/>
        <v>0.29514140681653372</v>
      </c>
      <c r="J23" s="507"/>
      <c r="K23" s="502"/>
      <c r="L23" s="502"/>
      <c r="M23" s="502"/>
      <c r="N23" s="502"/>
      <c r="O23" s="502"/>
      <c r="P23" s="502"/>
      <c r="Q23" s="502"/>
    </row>
    <row r="24" spans="2:17" ht="17.25" customHeight="1" x14ac:dyDescent="0.2">
      <c r="B24" s="621" t="s">
        <v>6</v>
      </c>
      <c r="C24" s="54" t="s">
        <v>57</v>
      </c>
      <c r="D24" s="55">
        <v>12</v>
      </c>
      <c r="E24" s="78" t="str">
        <f t="shared" si="0"/>
        <v xml:space="preserve">－  </v>
      </c>
      <c r="F24" s="55">
        <v>12</v>
      </c>
      <c r="G24" s="93">
        <f t="shared" si="1"/>
        <v>1</v>
      </c>
      <c r="H24" s="55">
        <v>12</v>
      </c>
      <c r="I24" s="93">
        <f t="shared" si="2"/>
        <v>1</v>
      </c>
      <c r="J24" s="507"/>
      <c r="K24" s="502"/>
      <c r="L24" s="502"/>
      <c r="M24" s="502"/>
      <c r="N24" s="502"/>
      <c r="O24" s="502"/>
      <c r="P24" s="502"/>
      <c r="Q24" s="502"/>
    </row>
    <row r="25" spans="2:17" ht="17.25" customHeight="1" x14ac:dyDescent="0.2">
      <c r="B25" s="620"/>
      <c r="C25" s="50" t="s">
        <v>56</v>
      </c>
      <c r="D25" s="51">
        <v>55</v>
      </c>
      <c r="E25" s="91" t="str">
        <f t="shared" si="0"/>
        <v xml:space="preserve">－  </v>
      </c>
      <c r="F25" s="51">
        <v>66</v>
      </c>
      <c r="G25" s="91">
        <f t="shared" si="1"/>
        <v>1.2</v>
      </c>
      <c r="H25" s="51">
        <v>83</v>
      </c>
      <c r="I25" s="490">
        <f t="shared" si="2"/>
        <v>1.2575757575757576</v>
      </c>
      <c r="J25" s="507"/>
      <c r="K25" s="502"/>
      <c r="L25" s="502"/>
      <c r="M25" s="502"/>
      <c r="N25" s="502"/>
      <c r="O25" s="502"/>
      <c r="P25" s="502"/>
      <c r="Q25" s="502"/>
    </row>
    <row r="26" spans="2:17" ht="17.25" customHeight="1" x14ac:dyDescent="0.2">
      <c r="B26" s="620"/>
      <c r="C26" s="52" t="s">
        <v>55</v>
      </c>
      <c r="D26" s="53">
        <v>1794</v>
      </c>
      <c r="E26" s="112" t="str">
        <f t="shared" si="0"/>
        <v xml:space="preserve">－  </v>
      </c>
      <c r="F26" s="53">
        <v>1387</v>
      </c>
      <c r="G26" s="115">
        <f t="shared" si="1"/>
        <v>0.77313266443701223</v>
      </c>
      <c r="H26" s="53">
        <v>2224</v>
      </c>
      <c r="I26" s="115">
        <f t="shared" si="2"/>
        <v>1.6034607065609228</v>
      </c>
      <c r="J26" s="507"/>
      <c r="K26" s="502"/>
      <c r="L26" s="502"/>
      <c r="M26" s="502"/>
      <c r="N26" s="502"/>
      <c r="O26" s="502"/>
      <c r="P26" s="502"/>
      <c r="Q26" s="502"/>
    </row>
    <row r="27" spans="2:17" ht="17.25" customHeight="1" x14ac:dyDescent="0.2">
      <c r="B27" s="628" t="s">
        <v>10</v>
      </c>
      <c r="C27" s="100" t="s">
        <v>57</v>
      </c>
      <c r="D27" s="116">
        <f>D24+D21+D18+D15+D12</f>
        <v>96</v>
      </c>
      <c r="E27" s="78" t="str">
        <f t="shared" si="0"/>
        <v xml:space="preserve">－  </v>
      </c>
      <c r="F27" s="116">
        <f>F24+F21+F18+F15+F12</f>
        <v>94</v>
      </c>
      <c r="G27" s="93">
        <f t="shared" si="1"/>
        <v>0.97916666666666663</v>
      </c>
      <c r="H27" s="116">
        <f>H24+H21+H18+H15+H12</f>
        <v>89</v>
      </c>
      <c r="I27" s="93">
        <f t="shared" si="2"/>
        <v>0.94680851063829785</v>
      </c>
      <c r="J27" s="508"/>
      <c r="K27" s="502"/>
      <c r="L27" s="502"/>
      <c r="M27" s="502"/>
      <c r="N27" s="502"/>
      <c r="O27" s="502"/>
      <c r="P27" s="502"/>
      <c r="Q27" s="502"/>
    </row>
    <row r="28" spans="2:17" ht="17.25" customHeight="1" x14ac:dyDescent="0.2">
      <c r="B28" s="629"/>
      <c r="C28" s="96" t="s">
        <v>56</v>
      </c>
      <c r="D28" s="97">
        <f>D25+D22+D19+D16+D13</f>
        <v>599</v>
      </c>
      <c r="E28" s="91" t="str">
        <f t="shared" si="0"/>
        <v xml:space="preserve">－  </v>
      </c>
      <c r="F28" s="97">
        <f>F25+F22+F19+F16+F13</f>
        <v>1055</v>
      </c>
      <c r="G28" s="91">
        <f t="shared" si="1"/>
        <v>1.7612687813021703</v>
      </c>
      <c r="H28" s="97">
        <f>H25+H22+H19+H16+H13</f>
        <v>593</v>
      </c>
      <c r="I28" s="490">
        <f t="shared" si="2"/>
        <v>0.56208530805687207</v>
      </c>
      <c r="J28" s="508"/>
      <c r="K28" s="502"/>
      <c r="L28" s="502"/>
      <c r="M28" s="502"/>
      <c r="N28" s="502"/>
      <c r="O28" s="502"/>
      <c r="P28" s="502"/>
      <c r="Q28" s="502"/>
    </row>
    <row r="29" spans="2:17" ht="17.25" customHeight="1" x14ac:dyDescent="0.2">
      <c r="B29" s="630"/>
      <c r="C29" s="98" t="s">
        <v>55</v>
      </c>
      <c r="D29" s="122" t="s">
        <v>102</v>
      </c>
      <c r="E29" s="112" t="str">
        <f t="shared" si="0"/>
        <v xml:space="preserve">－  </v>
      </c>
      <c r="F29" s="99">
        <f>F14+F17+F20+F23+F26</f>
        <v>107907</v>
      </c>
      <c r="G29" s="115" t="str">
        <f t="shared" si="1"/>
        <v xml:space="preserve">－  </v>
      </c>
      <c r="H29" s="99">
        <f>H14+H17+H20+H23+H26</f>
        <v>25858</v>
      </c>
      <c r="I29" s="115">
        <f t="shared" si="2"/>
        <v>0.23963227594131983</v>
      </c>
      <c r="J29" s="508"/>
      <c r="K29" s="502"/>
      <c r="L29" s="502"/>
      <c r="M29" s="502"/>
      <c r="N29" s="502"/>
      <c r="O29" s="502"/>
      <c r="P29" s="502"/>
      <c r="Q29" s="502"/>
    </row>
    <row r="30" spans="2:17" ht="17.25" customHeight="1" x14ac:dyDescent="0.2">
      <c r="B30" s="621" t="s">
        <v>7</v>
      </c>
      <c r="C30" s="54" t="s">
        <v>57</v>
      </c>
      <c r="D30" s="55">
        <v>19</v>
      </c>
      <c r="E30" s="78" t="str">
        <f t="shared" si="0"/>
        <v xml:space="preserve">－  </v>
      </c>
      <c r="F30" s="55">
        <v>19</v>
      </c>
      <c r="G30" s="93">
        <f t="shared" si="1"/>
        <v>1</v>
      </c>
      <c r="H30" s="55">
        <v>21</v>
      </c>
      <c r="I30" s="93">
        <f t="shared" si="2"/>
        <v>1.1052631578947369</v>
      </c>
      <c r="J30" s="507"/>
      <c r="K30" s="502"/>
      <c r="L30" s="502"/>
      <c r="M30" s="502"/>
      <c r="N30" s="502"/>
      <c r="O30" s="502"/>
      <c r="P30" s="502"/>
      <c r="Q30" s="502"/>
    </row>
    <row r="31" spans="2:17" ht="17.25" customHeight="1" x14ac:dyDescent="0.2">
      <c r="B31" s="620"/>
      <c r="C31" s="50" t="s">
        <v>56</v>
      </c>
      <c r="D31" s="51">
        <v>86</v>
      </c>
      <c r="E31" s="91" t="str">
        <f t="shared" si="0"/>
        <v xml:space="preserve">－  </v>
      </c>
      <c r="F31" s="51">
        <v>89</v>
      </c>
      <c r="G31" s="91">
        <f t="shared" si="1"/>
        <v>1.0348837209302326</v>
      </c>
      <c r="H31" s="51">
        <v>90</v>
      </c>
      <c r="I31" s="490">
        <f t="shared" si="2"/>
        <v>1.0112359550561798</v>
      </c>
      <c r="J31" s="507"/>
      <c r="K31" s="502"/>
      <c r="L31" s="502"/>
      <c r="M31" s="502"/>
      <c r="N31" s="502"/>
      <c r="O31" s="502"/>
      <c r="P31" s="502"/>
      <c r="Q31" s="502"/>
    </row>
    <row r="32" spans="2:17" ht="17.25" customHeight="1" x14ac:dyDescent="0.2">
      <c r="B32" s="622"/>
      <c r="C32" s="56" t="s">
        <v>55</v>
      </c>
      <c r="D32" s="57">
        <v>1480</v>
      </c>
      <c r="E32" s="114" t="str">
        <f t="shared" si="0"/>
        <v xml:space="preserve">－  </v>
      </c>
      <c r="F32" s="57">
        <v>1854</v>
      </c>
      <c r="G32" s="113">
        <f t="shared" si="1"/>
        <v>1.2527027027027027</v>
      </c>
      <c r="H32" s="57">
        <v>2048</v>
      </c>
      <c r="I32" s="113">
        <f t="shared" si="2"/>
        <v>1.1046386192017259</v>
      </c>
      <c r="J32" s="507"/>
      <c r="K32" s="502"/>
      <c r="L32" s="502"/>
      <c r="M32" s="502"/>
      <c r="N32" s="502"/>
      <c r="O32" s="502"/>
      <c r="P32" s="502"/>
      <c r="Q32" s="502"/>
    </row>
    <row r="33" spans="2:17" ht="17.25" customHeight="1" x14ac:dyDescent="0.2">
      <c r="B33" s="632" t="s">
        <v>13</v>
      </c>
      <c r="C33" s="50" t="s">
        <v>57</v>
      </c>
      <c r="D33" s="51">
        <v>4</v>
      </c>
      <c r="E33" s="114" t="str">
        <f t="shared" si="0"/>
        <v xml:space="preserve">－  </v>
      </c>
      <c r="F33" s="51">
        <v>7</v>
      </c>
      <c r="G33" s="113">
        <f t="shared" si="1"/>
        <v>1.75</v>
      </c>
      <c r="H33" s="51">
        <v>9</v>
      </c>
      <c r="I33" s="113">
        <f t="shared" si="2"/>
        <v>1.2857142857142858</v>
      </c>
      <c r="J33" s="507"/>
      <c r="K33" s="502"/>
      <c r="L33" s="502"/>
      <c r="M33" s="502"/>
      <c r="N33" s="502"/>
      <c r="O33" s="502"/>
      <c r="P33" s="502"/>
      <c r="Q33" s="502"/>
    </row>
    <row r="34" spans="2:17" ht="17.25" customHeight="1" x14ac:dyDescent="0.2">
      <c r="B34" s="620"/>
      <c r="C34" s="50" t="s">
        <v>56</v>
      </c>
      <c r="D34" s="51">
        <v>21</v>
      </c>
      <c r="E34" s="91" t="str">
        <f t="shared" si="0"/>
        <v xml:space="preserve">－  </v>
      </c>
      <c r="F34" s="51">
        <v>33</v>
      </c>
      <c r="G34" s="91">
        <f t="shared" si="1"/>
        <v>1.5714285714285714</v>
      </c>
      <c r="H34" s="51">
        <v>44</v>
      </c>
      <c r="I34" s="490">
        <f t="shared" si="2"/>
        <v>1.3333333333333333</v>
      </c>
      <c r="J34" s="507"/>
      <c r="K34" s="502"/>
      <c r="L34" s="502"/>
      <c r="M34" s="502"/>
      <c r="N34" s="502"/>
      <c r="O34" s="502"/>
      <c r="P34" s="502"/>
      <c r="Q34" s="502"/>
    </row>
    <row r="35" spans="2:17" ht="17.25" customHeight="1" x14ac:dyDescent="0.2">
      <c r="B35" s="633"/>
      <c r="C35" s="50" t="s">
        <v>55</v>
      </c>
      <c r="D35" s="61" t="s">
        <v>59</v>
      </c>
      <c r="E35" s="91" t="str">
        <f t="shared" si="0"/>
        <v xml:space="preserve">－  </v>
      </c>
      <c r="F35" s="61" t="s">
        <v>59</v>
      </c>
      <c r="G35" s="490" t="str">
        <f t="shared" si="1"/>
        <v xml:space="preserve">－  </v>
      </c>
      <c r="H35" s="61" t="s">
        <v>59</v>
      </c>
      <c r="I35" s="490" t="str">
        <f t="shared" si="2"/>
        <v xml:space="preserve">－  </v>
      </c>
      <c r="J35" s="507"/>
      <c r="K35" s="502"/>
      <c r="L35" s="502"/>
      <c r="M35" s="502"/>
      <c r="N35" s="502"/>
      <c r="O35" s="502"/>
      <c r="P35" s="502"/>
      <c r="Q35" s="502"/>
    </row>
    <row r="36" spans="2:17" ht="17.25" customHeight="1" x14ac:dyDescent="0.2">
      <c r="B36" s="621" t="s">
        <v>23</v>
      </c>
      <c r="C36" s="54" t="s">
        <v>57</v>
      </c>
      <c r="D36" s="55">
        <v>45</v>
      </c>
      <c r="E36" s="78" t="str">
        <f t="shared" si="0"/>
        <v xml:space="preserve">－  </v>
      </c>
      <c r="F36" s="55">
        <v>39</v>
      </c>
      <c r="G36" s="93">
        <f t="shared" si="1"/>
        <v>0.8666666666666667</v>
      </c>
      <c r="H36" s="55">
        <v>43</v>
      </c>
      <c r="I36" s="93">
        <f t="shared" si="2"/>
        <v>1.1025641025641026</v>
      </c>
      <c r="J36" s="507"/>
      <c r="K36" s="502"/>
      <c r="L36" s="502"/>
      <c r="M36" s="502"/>
      <c r="N36" s="502"/>
      <c r="O36" s="502"/>
      <c r="P36" s="502"/>
      <c r="Q36" s="502"/>
    </row>
    <row r="37" spans="2:17" ht="17.25" customHeight="1" x14ac:dyDescent="0.2">
      <c r="B37" s="620"/>
      <c r="C37" s="50" t="s">
        <v>56</v>
      </c>
      <c r="D37" s="51">
        <v>261</v>
      </c>
      <c r="E37" s="91" t="str">
        <f t="shared" si="0"/>
        <v xml:space="preserve">－  </v>
      </c>
      <c r="F37" s="51">
        <v>220</v>
      </c>
      <c r="G37" s="91">
        <f t="shared" si="1"/>
        <v>0.84291187739463602</v>
      </c>
      <c r="H37" s="51">
        <v>181</v>
      </c>
      <c r="I37" s="490">
        <f t="shared" si="2"/>
        <v>0.82272727272727275</v>
      </c>
      <c r="J37" s="507"/>
      <c r="K37" s="502"/>
      <c r="L37" s="502"/>
      <c r="M37" s="502"/>
      <c r="N37" s="502"/>
      <c r="O37" s="502"/>
      <c r="P37" s="502"/>
      <c r="Q37" s="502"/>
    </row>
    <row r="38" spans="2:17" ht="17.25" customHeight="1" x14ac:dyDescent="0.2">
      <c r="B38" s="622"/>
      <c r="C38" s="56" t="s">
        <v>55</v>
      </c>
      <c r="D38" s="57">
        <v>9050</v>
      </c>
      <c r="E38" s="114" t="str">
        <f t="shared" si="0"/>
        <v xml:space="preserve">－  </v>
      </c>
      <c r="F38" s="57">
        <v>8360</v>
      </c>
      <c r="G38" s="113">
        <f t="shared" si="1"/>
        <v>0.92375690607734806</v>
      </c>
      <c r="H38" s="57">
        <v>5106</v>
      </c>
      <c r="I38" s="113">
        <f t="shared" si="2"/>
        <v>0.6107655502392344</v>
      </c>
      <c r="J38" s="507"/>
      <c r="K38" s="502"/>
      <c r="L38" s="502"/>
      <c r="M38" s="502"/>
      <c r="N38" s="502"/>
      <c r="O38" s="502"/>
      <c r="P38" s="502"/>
      <c r="Q38" s="502"/>
    </row>
    <row r="39" spans="2:17" ht="17.25" customHeight="1" x14ac:dyDescent="0.2">
      <c r="B39" s="628" t="s">
        <v>9</v>
      </c>
      <c r="C39" s="94" t="s">
        <v>57</v>
      </c>
      <c r="D39" s="95">
        <f>D36+D33+D30</f>
        <v>68</v>
      </c>
      <c r="E39" s="90" t="str">
        <f t="shared" si="0"/>
        <v xml:space="preserve">－  </v>
      </c>
      <c r="F39" s="95">
        <f>F36+F33+F30</f>
        <v>65</v>
      </c>
      <c r="G39" s="89">
        <f t="shared" si="1"/>
        <v>0.95588235294117652</v>
      </c>
      <c r="H39" s="95">
        <f>H36+H33+H30</f>
        <v>73</v>
      </c>
      <c r="I39" s="89">
        <f t="shared" si="2"/>
        <v>1.1230769230769231</v>
      </c>
      <c r="J39" s="508"/>
      <c r="K39" s="502"/>
      <c r="L39" s="502"/>
      <c r="M39" s="502"/>
      <c r="N39" s="502"/>
      <c r="O39" s="502"/>
      <c r="P39" s="502"/>
      <c r="Q39" s="502"/>
    </row>
    <row r="40" spans="2:17" ht="17.25" customHeight="1" x14ac:dyDescent="0.2">
      <c r="B40" s="629"/>
      <c r="C40" s="96" t="s">
        <v>56</v>
      </c>
      <c r="D40" s="97">
        <f>D37+D34+D31</f>
        <v>368</v>
      </c>
      <c r="E40" s="91" t="str">
        <f t="shared" si="0"/>
        <v xml:space="preserve">－  </v>
      </c>
      <c r="F40" s="97">
        <f>F37+F34+F31</f>
        <v>342</v>
      </c>
      <c r="G40" s="91">
        <f t="shared" si="1"/>
        <v>0.92934782608695654</v>
      </c>
      <c r="H40" s="97">
        <f>H37+H34+H31</f>
        <v>315</v>
      </c>
      <c r="I40" s="490">
        <f t="shared" si="2"/>
        <v>0.92105263157894735</v>
      </c>
      <c r="J40" s="508"/>
      <c r="K40" s="502"/>
      <c r="L40" s="502"/>
      <c r="M40" s="502"/>
      <c r="N40" s="502"/>
      <c r="O40" s="502"/>
      <c r="P40" s="502"/>
      <c r="Q40" s="502"/>
    </row>
    <row r="41" spans="2:17" ht="17.25" customHeight="1" thickBot="1" x14ac:dyDescent="0.25">
      <c r="B41" s="634"/>
      <c r="C41" s="102" t="s">
        <v>55</v>
      </c>
      <c r="D41" s="123" t="s">
        <v>102</v>
      </c>
      <c r="E41" s="117" t="str">
        <f t="shared" si="0"/>
        <v xml:space="preserve">－  </v>
      </c>
      <c r="F41" s="123" t="s">
        <v>102</v>
      </c>
      <c r="G41" s="118" t="str">
        <f t="shared" si="1"/>
        <v xml:space="preserve">－  </v>
      </c>
      <c r="H41" s="123" t="s">
        <v>102</v>
      </c>
      <c r="I41" s="118" t="str">
        <f t="shared" si="2"/>
        <v xml:space="preserve">－  </v>
      </c>
      <c r="J41" s="508"/>
      <c r="K41" s="502"/>
      <c r="L41" s="502"/>
      <c r="M41" s="502"/>
      <c r="N41" s="502"/>
      <c r="O41" s="502"/>
      <c r="P41" s="502"/>
      <c r="Q41" s="502"/>
    </row>
    <row r="42" spans="2:17" ht="18" customHeight="1" x14ac:dyDescent="0.2">
      <c r="B42" s="635" t="s">
        <v>12</v>
      </c>
      <c r="C42" s="104" t="s">
        <v>57</v>
      </c>
      <c r="D42" s="105">
        <f>SUM(D39,D27,D9,D6)</f>
        <v>550</v>
      </c>
      <c r="E42" s="78" t="str">
        <f t="shared" si="0"/>
        <v xml:space="preserve">－  </v>
      </c>
      <c r="F42" s="105">
        <f>SUM(F39,F27,F9,F6)</f>
        <v>552</v>
      </c>
      <c r="G42" s="93">
        <f t="shared" si="1"/>
        <v>1.0036363636363637</v>
      </c>
      <c r="H42" s="105">
        <f>SUM(H39,H27,H9,H6)</f>
        <v>485</v>
      </c>
      <c r="I42" s="93">
        <f t="shared" si="2"/>
        <v>0.87862318840579712</v>
      </c>
      <c r="J42" s="509"/>
      <c r="K42" s="502"/>
      <c r="L42" s="502"/>
      <c r="M42" s="502"/>
      <c r="N42" s="502"/>
      <c r="O42" s="502"/>
      <c r="P42" s="502"/>
      <c r="Q42" s="502"/>
    </row>
    <row r="43" spans="2:17" ht="18" customHeight="1" x14ac:dyDescent="0.2">
      <c r="B43" s="636"/>
      <c r="C43" s="107" t="s">
        <v>56</v>
      </c>
      <c r="D43" s="108">
        <f>SUM(D40,D28,D10,D7)</f>
        <v>3793</v>
      </c>
      <c r="E43" s="91" t="str">
        <f t="shared" si="0"/>
        <v xml:space="preserve">－  </v>
      </c>
      <c r="F43" s="108">
        <f>SUM(F40,F28,F10,F7)</f>
        <v>4886</v>
      </c>
      <c r="G43" s="91">
        <f t="shared" si="1"/>
        <v>1.2881624044292117</v>
      </c>
      <c r="H43" s="108">
        <f>SUM(H40,H28,H10,H7)</f>
        <v>3809</v>
      </c>
      <c r="I43" s="490">
        <f t="shared" si="2"/>
        <v>0.77957429390094146</v>
      </c>
      <c r="J43" s="509"/>
      <c r="K43" s="502"/>
      <c r="L43" s="502"/>
      <c r="M43" s="502"/>
      <c r="N43" s="502"/>
      <c r="O43" s="502"/>
      <c r="P43" s="502"/>
      <c r="Q43" s="502"/>
    </row>
    <row r="44" spans="2:17" ht="18" customHeight="1" thickBot="1" x14ac:dyDescent="0.25">
      <c r="B44" s="637"/>
      <c r="C44" s="119" t="s">
        <v>55</v>
      </c>
      <c r="D44" s="124" t="s">
        <v>102</v>
      </c>
      <c r="E44" s="114" t="str">
        <f t="shared" si="0"/>
        <v xml:space="preserve">－  </v>
      </c>
      <c r="F44" s="124" t="s">
        <v>102</v>
      </c>
      <c r="G44" s="113" t="str">
        <f t="shared" si="1"/>
        <v xml:space="preserve">－  </v>
      </c>
      <c r="H44" s="124" t="s">
        <v>102</v>
      </c>
      <c r="I44" s="113" t="str">
        <f t="shared" si="2"/>
        <v xml:space="preserve">－  </v>
      </c>
      <c r="J44" s="509"/>
      <c r="K44" s="502"/>
      <c r="L44" s="502"/>
      <c r="M44" s="502"/>
      <c r="N44" s="502"/>
      <c r="O44" s="502"/>
      <c r="P44" s="502"/>
      <c r="Q44" s="502"/>
    </row>
    <row r="45" spans="2:17" ht="18" customHeight="1" thickTop="1" x14ac:dyDescent="0.2">
      <c r="B45" s="623" t="s">
        <v>58</v>
      </c>
      <c r="C45" s="58" t="s">
        <v>57</v>
      </c>
      <c r="D45" s="59">
        <v>10676</v>
      </c>
      <c r="E45" s="120" t="str">
        <f t="shared" si="0"/>
        <v xml:space="preserve">－  </v>
      </c>
      <c r="F45" s="59">
        <v>11011</v>
      </c>
      <c r="G45" s="121">
        <f t="shared" si="1"/>
        <v>1.0313787935556389</v>
      </c>
      <c r="H45" s="59">
        <v>10717</v>
      </c>
      <c r="I45" s="121">
        <f t="shared" si="2"/>
        <v>0.97329942784488244</v>
      </c>
      <c r="J45" s="507"/>
      <c r="K45" s="502"/>
      <c r="L45" s="502"/>
      <c r="M45" s="502"/>
      <c r="N45" s="502"/>
      <c r="O45" s="502"/>
      <c r="P45" s="502"/>
      <c r="Q45" s="502"/>
    </row>
    <row r="46" spans="2:17" ht="18" customHeight="1" x14ac:dyDescent="0.2">
      <c r="B46" s="620"/>
      <c r="C46" s="50" t="s">
        <v>56</v>
      </c>
      <c r="D46" s="51">
        <v>105252</v>
      </c>
      <c r="E46" s="91" t="str">
        <f t="shared" si="0"/>
        <v xml:space="preserve">－  </v>
      </c>
      <c r="F46" s="51">
        <v>123838</v>
      </c>
      <c r="G46" s="91">
        <f t="shared" si="1"/>
        <v>1.1765857180861172</v>
      </c>
      <c r="H46" s="51">
        <v>131663</v>
      </c>
      <c r="I46" s="490">
        <f t="shared" si="2"/>
        <v>1.0631873899772284</v>
      </c>
      <c r="J46" s="507"/>
      <c r="K46" s="502"/>
      <c r="L46" s="502"/>
      <c r="M46" s="502"/>
      <c r="N46" s="502"/>
      <c r="O46" s="502"/>
      <c r="P46" s="502"/>
      <c r="Q46" s="502"/>
    </row>
    <row r="47" spans="2:17" ht="18" customHeight="1" x14ac:dyDescent="0.2">
      <c r="B47" s="620"/>
      <c r="C47" s="52" t="s">
        <v>55</v>
      </c>
      <c r="D47" s="53">
        <v>9668103</v>
      </c>
      <c r="E47" s="112" t="str">
        <f t="shared" si="0"/>
        <v xml:space="preserve">－  </v>
      </c>
      <c r="F47" s="53">
        <v>12125252</v>
      </c>
      <c r="G47" s="115">
        <f t="shared" si="1"/>
        <v>1.2541500643921564</v>
      </c>
      <c r="H47" s="53">
        <v>12416394</v>
      </c>
      <c r="I47" s="115">
        <f t="shared" si="2"/>
        <v>1.0240112123030516</v>
      </c>
      <c r="J47" s="507"/>
      <c r="K47" s="502"/>
      <c r="L47" s="502"/>
      <c r="M47" s="502"/>
      <c r="N47" s="502"/>
      <c r="O47" s="502"/>
      <c r="P47" s="502"/>
      <c r="Q47" s="502"/>
    </row>
    <row r="48" spans="2:17" ht="12" customHeight="1" x14ac:dyDescent="0.2">
      <c r="B48" s="10"/>
      <c r="C48" s="4"/>
      <c r="D48" s="4"/>
      <c r="E48" s="4" t="s">
        <v>123</v>
      </c>
      <c r="G48" s="60"/>
      <c r="H48" s="6"/>
      <c r="J48" s="502"/>
      <c r="K48" s="502"/>
      <c r="L48" s="502"/>
      <c r="M48" s="502"/>
      <c r="N48" s="502"/>
      <c r="O48" s="502"/>
      <c r="P48" s="502"/>
      <c r="Q48" s="502"/>
    </row>
    <row r="49" spans="1:17" ht="32" customHeight="1" x14ac:dyDescent="0.2">
      <c r="B49" s="11"/>
      <c r="C49" s="4"/>
      <c r="D49" s="4"/>
      <c r="E49" s="190"/>
      <c r="G49" s="60"/>
      <c r="H49" s="6"/>
      <c r="J49" s="502"/>
      <c r="K49" s="502"/>
      <c r="L49" s="502"/>
      <c r="M49" s="502"/>
      <c r="N49" s="502"/>
      <c r="O49" s="502"/>
      <c r="P49" s="502"/>
      <c r="Q49" s="502"/>
    </row>
    <row r="50" spans="1:17" ht="12.75" customHeight="1" x14ac:dyDescent="0.2">
      <c r="B50" s="11"/>
      <c r="C50" s="4"/>
      <c r="D50" s="4"/>
      <c r="E50" s="190"/>
      <c r="G50" s="60"/>
      <c r="H50" s="6"/>
      <c r="J50" s="502"/>
      <c r="K50" s="502"/>
      <c r="L50" s="502"/>
      <c r="M50" s="502"/>
      <c r="N50" s="502"/>
      <c r="O50" s="502"/>
      <c r="P50" s="502"/>
      <c r="Q50" s="502"/>
    </row>
    <row r="51" spans="1:17" x14ac:dyDescent="0.2">
      <c r="A51" s="45"/>
      <c r="B51" s="45" t="s">
        <v>61</v>
      </c>
      <c r="C51" s="138"/>
      <c r="D51" s="138"/>
      <c r="E51" s="43"/>
      <c r="F51" s="138"/>
      <c r="I51" s="310"/>
      <c r="J51" s="502"/>
      <c r="K51" s="502"/>
      <c r="L51" s="502"/>
      <c r="M51" s="502"/>
      <c r="N51" s="502"/>
      <c r="O51" s="502"/>
      <c r="P51" s="502"/>
      <c r="Q51" s="502"/>
    </row>
    <row r="52" spans="1:17" x14ac:dyDescent="0.2">
      <c r="B52" s="624" t="s">
        <v>8</v>
      </c>
      <c r="C52" s="625"/>
      <c r="D52" s="619" t="s">
        <v>26</v>
      </c>
      <c r="E52" s="638"/>
      <c r="F52" s="619" t="s">
        <v>14</v>
      </c>
      <c r="G52" s="638"/>
      <c r="H52" s="619" t="s">
        <v>108</v>
      </c>
      <c r="I52" s="639"/>
      <c r="J52" s="505"/>
      <c r="K52" s="502"/>
      <c r="L52" s="502"/>
      <c r="M52" s="502"/>
      <c r="N52" s="502"/>
      <c r="O52" s="502"/>
      <c r="P52" s="502"/>
      <c r="Q52" s="502"/>
    </row>
    <row r="53" spans="1:17" ht="13.25" customHeight="1" x14ac:dyDescent="0.2">
      <c r="B53" s="626"/>
      <c r="C53" s="627"/>
      <c r="D53" s="47" t="s">
        <v>60</v>
      </c>
      <c r="E53" s="88" t="s">
        <v>21</v>
      </c>
      <c r="F53" s="47" t="s">
        <v>60</v>
      </c>
      <c r="G53" s="88" t="s">
        <v>21</v>
      </c>
      <c r="H53" s="47" t="s">
        <v>60</v>
      </c>
      <c r="I53" s="88" t="s">
        <v>21</v>
      </c>
      <c r="J53" s="506"/>
      <c r="K53" s="502"/>
      <c r="L53" s="502"/>
      <c r="M53" s="502"/>
      <c r="N53" s="502"/>
      <c r="O53" s="502"/>
      <c r="P53" s="502"/>
      <c r="Q53" s="502"/>
    </row>
    <row r="54" spans="1:17" ht="13.25" customHeight="1" x14ac:dyDescent="0.2">
      <c r="B54" s="640" t="s">
        <v>25</v>
      </c>
      <c r="C54" s="48" t="s">
        <v>57</v>
      </c>
      <c r="D54" s="49">
        <v>1387</v>
      </c>
      <c r="E54" s="89" t="str">
        <f t="shared" ref="E54:E109" si="3">IFERROR((D54/J54),"－  ")</f>
        <v xml:space="preserve">－  </v>
      </c>
      <c r="F54" s="49">
        <v>1371</v>
      </c>
      <c r="G54" s="89">
        <f>IFERROR((F54/D54),"－  ")</f>
        <v>0.98846431146359048</v>
      </c>
      <c r="H54" s="49">
        <v>1224</v>
      </c>
      <c r="I54" s="89">
        <f>IFERROR((H54/F54),"－  ")</f>
        <v>0.89277899343544853</v>
      </c>
      <c r="J54" s="507"/>
      <c r="K54" s="502"/>
      <c r="L54" s="502"/>
      <c r="M54" s="502"/>
      <c r="N54" s="502"/>
      <c r="O54" s="502"/>
      <c r="P54" s="502"/>
      <c r="Q54" s="502"/>
    </row>
    <row r="55" spans="1:17" ht="13.25" customHeight="1" x14ac:dyDescent="0.2">
      <c r="B55" s="641"/>
      <c r="C55" s="50" t="s">
        <v>56</v>
      </c>
      <c r="D55" s="51">
        <v>9970</v>
      </c>
      <c r="E55" s="91" t="str">
        <f t="shared" si="3"/>
        <v xml:space="preserve">－  </v>
      </c>
      <c r="F55" s="51">
        <v>11535</v>
      </c>
      <c r="G55" s="91">
        <f t="shared" ref="G55:I109" si="4">IFERROR((F55/D55),"－  ")</f>
        <v>1.1569709127382146</v>
      </c>
      <c r="H55" s="51">
        <v>10670</v>
      </c>
      <c r="I55" s="490">
        <f t="shared" si="4"/>
        <v>0.9250108365843086</v>
      </c>
      <c r="J55" s="507"/>
      <c r="K55" s="502"/>
      <c r="L55" s="502"/>
      <c r="M55" s="502"/>
      <c r="N55" s="502"/>
      <c r="O55" s="502"/>
      <c r="P55" s="502"/>
      <c r="Q55" s="502"/>
    </row>
    <row r="56" spans="1:17" ht="13.25" customHeight="1" x14ac:dyDescent="0.2">
      <c r="B56" s="641"/>
      <c r="C56" s="50" t="s">
        <v>55</v>
      </c>
      <c r="D56" s="51">
        <v>214525</v>
      </c>
      <c r="E56" s="91" t="str">
        <f t="shared" si="3"/>
        <v xml:space="preserve">－  </v>
      </c>
      <c r="F56" s="51">
        <v>227951</v>
      </c>
      <c r="G56" s="91">
        <f t="shared" si="4"/>
        <v>1.062584780328633</v>
      </c>
      <c r="H56" s="51">
        <v>203939</v>
      </c>
      <c r="I56" s="490">
        <f t="shared" si="4"/>
        <v>0.89466157200450969</v>
      </c>
      <c r="J56" s="507"/>
      <c r="K56" s="502"/>
      <c r="L56" s="502"/>
      <c r="M56" s="502"/>
      <c r="N56" s="502"/>
      <c r="O56" s="502"/>
      <c r="P56" s="502"/>
      <c r="Q56" s="502"/>
    </row>
    <row r="57" spans="1:17" ht="13.25" customHeight="1" x14ac:dyDescent="0.2">
      <c r="B57" s="642"/>
      <c r="C57" s="52" t="s">
        <v>54</v>
      </c>
      <c r="D57" s="53">
        <v>223331</v>
      </c>
      <c r="E57" s="92" t="str">
        <f t="shared" si="3"/>
        <v xml:space="preserve">－  </v>
      </c>
      <c r="F57" s="53">
        <v>210397</v>
      </c>
      <c r="G57" s="92">
        <f t="shared" si="4"/>
        <v>0.94208596209214124</v>
      </c>
      <c r="H57" s="53">
        <v>211842</v>
      </c>
      <c r="I57" s="92">
        <f t="shared" si="4"/>
        <v>1.006867968649743</v>
      </c>
      <c r="J57" s="507"/>
      <c r="K57" s="502"/>
      <c r="L57" s="502"/>
      <c r="M57" s="502"/>
      <c r="N57" s="502"/>
      <c r="O57" s="502"/>
      <c r="P57" s="502"/>
      <c r="Q57" s="502"/>
    </row>
    <row r="58" spans="1:17" ht="13.25" customHeight="1" x14ac:dyDescent="0.2">
      <c r="B58" s="640" t="s">
        <v>24</v>
      </c>
      <c r="C58" s="48" t="s">
        <v>57</v>
      </c>
      <c r="D58" s="49">
        <v>196</v>
      </c>
      <c r="E58" s="89" t="str">
        <f t="shared" si="3"/>
        <v xml:space="preserve">－  </v>
      </c>
      <c r="F58" s="49">
        <v>189</v>
      </c>
      <c r="G58" s="89">
        <f>IFERROR((F58/D58),"－  ")</f>
        <v>0.9642857142857143</v>
      </c>
      <c r="H58" s="49">
        <v>159</v>
      </c>
      <c r="I58" s="89">
        <f>IFERROR((H58/F58),"－  ")</f>
        <v>0.84126984126984128</v>
      </c>
      <c r="J58" s="507"/>
      <c r="K58" s="502"/>
      <c r="L58" s="502"/>
      <c r="M58" s="502"/>
      <c r="N58" s="502"/>
      <c r="O58" s="502"/>
      <c r="P58" s="502"/>
      <c r="Q58" s="502"/>
    </row>
    <row r="59" spans="1:17" ht="13.25" customHeight="1" x14ac:dyDescent="0.2">
      <c r="B59" s="641"/>
      <c r="C59" s="50" t="s">
        <v>56</v>
      </c>
      <c r="D59" s="51">
        <v>1550</v>
      </c>
      <c r="E59" s="91" t="str">
        <f t="shared" si="3"/>
        <v xml:space="preserve">－  </v>
      </c>
      <c r="F59" s="51">
        <v>1542</v>
      </c>
      <c r="G59" s="91">
        <f t="shared" si="4"/>
        <v>0.99483870967741939</v>
      </c>
      <c r="H59" s="51">
        <v>1468</v>
      </c>
      <c r="I59" s="490">
        <f t="shared" si="4"/>
        <v>0.9520103761348897</v>
      </c>
      <c r="J59" s="507"/>
      <c r="K59" s="502"/>
      <c r="L59" s="502"/>
      <c r="M59" s="502"/>
      <c r="N59" s="502"/>
      <c r="O59" s="502"/>
      <c r="P59" s="502"/>
      <c r="Q59" s="502"/>
    </row>
    <row r="60" spans="1:17" ht="13.25" customHeight="1" x14ac:dyDescent="0.2">
      <c r="B60" s="641"/>
      <c r="C60" s="50" t="s">
        <v>55</v>
      </c>
      <c r="D60" s="51">
        <v>25175</v>
      </c>
      <c r="E60" s="91" t="str">
        <f t="shared" si="3"/>
        <v xml:space="preserve">－  </v>
      </c>
      <c r="F60" s="51">
        <v>27217</v>
      </c>
      <c r="G60" s="91">
        <f t="shared" si="4"/>
        <v>1.0811122144985104</v>
      </c>
      <c r="H60" s="51">
        <v>24698</v>
      </c>
      <c r="I60" s="490">
        <f t="shared" si="4"/>
        <v>0.90744755116287612</v>
      </c>
      <c r="J60" s="507"/>
      <c r="K60" s="502"/>
      <c r="L60" s="502"/>
      <c r="M60" s="502"/>
      <c r="N60" s="502"/>
      <c r="O60" s="502"/>
      <c r="P60" s="502"/>
      <c r="Q60" s="502"/>
    </row>
    <row r="61" spans="1:17" ht="13.25" customHeight="1" x14ac:dyDescent="0.2">
      <c r="B61" s="642"/>
      <c r="C61" s="52" t="s">
        <v>54</v>
      </c>
      <c r="D61" s="53">
        <v>26998</v>
      </c>
      <c r="E61" s="92" t="str">
        <f t="shared" si="3"/>
        <v xml:space="preserve">－  </v>
      </c>
      <c r="F61" s="53">
        <v>27681</v>
      </c>
      <c r="G61" s="92">
        <f t="shared" si="4"/>
        <v>1.0252981702348323</v>
      </c>
      <c r="H61" s="53">
        <v>22059</v>
      </c>
      <c r="I61" s="92">
        <f t="shared" si="4"/>
        <v>0.79690040099707382</v>
      </c>
      <c r="J61" s="507"/>
      <c r="K61" s="502"/>
      <c r="L61" s="502"/>
      <c r="M61" s="502"/>
      <c r="N61" s="502"/>
      <c r="O61" s="502"/>
      <c r="P61" s="502"/>
      <c r="Q61" s="502"/>
    </row>
    <row r="62" spans="1:17" ht="13.25" customHeight="1" x14ac:dyDescent="0.2">
      <c r="B62" s="640" t="s">
        <v>2</v>
      </c>
      <c r="C62" s="54" t="s">
        <v>57</v>
      </c>
      <c r="D62" s="55">
        <v>46</v>
      </c>
      <c r="E62" s="89" t="str">
        <f t="shared" si="3"/>
        <v xml:space="preserve">－  </v>
      </c>
      <c r="F62" s="55">
        <v>57</v>
      </c>
      <c r="G62" s="89">
        <f>IFERROR((F62/D62),"－  ")</f>
        <v>1.2391304347826086</v>
      </c>
      <c r="H62" s="55">
        <v>52</v>
      </c>
      <c r="I62" s="89">
        <f>IFERROR((H62/F62),"－  ")</f>
        <v>0.91228070175438591</v>
      </c>
      <c r="J62" s="507"/>
      <c r="K62" s="502"/>
      <c r="L62" s="502"/>
      <c r="M62" s="502"/>
      <c r="N62" s="502"/>
      <c r="O62" s="502"/>
      <c r="P62" s="502"/>
      <c r="Q62" s="502"/>
    </row>
    <row r="63" spans="1:17" ht="13.25" customHeight="1" x14ac:dyDescent="0.2">
      <c r="B63" s="641"/>
      <c r="C63" s="50" t="s">
        <v>56</v>
      </c>
      <c r="D63" s="51">
        <v>259</v>
      </c>
      <c r="E63" s="91" t="str">
        <f t="shared" si="3"/>
        <v xml:space="preserve">－  </v>
      </c>
      <c r="F63" s="51">
        <v>436</v>
      </c>
      <c r="G63" s="91">
        <f t="shared" si="4"/>
        <v>1.6833976833976834</v>
      </c>
      <c r="H63" s="51">
        <v>577</v>
      </c>
      <c r="I63" s="490">
        <f t="shared" si="4"/>
        <v>1.323394495412844</v>
      </c>
      <c r="J63" s="507"/>
      <c r="K63" s="502"/>
      <c r="L63" s="502"/>
      <c r="M63" s="502"/>
      <c r="N63" s="502"/>
      <c r="O63" s="502"/>
      <c r="P63" s="502"/>
      <c r="Q63" s="502"/>
    </row>
    <row r="64" spans="1:17" ht="13.25" customHeight="1" x14ac:dyDescent="0.2">
      <c r="B64" s="641"/>
      <c r="C64" s="50" t="s">
        <v>55</v>
      </c>
      <c r="D64" s="61" t="s">
        <v>59</v>
      </c>
      <c r="E64" s="91" t="str">
        <f t="shared" si="3"/>
        <v xml:space="preserve">－  </v>
      </c>
      <c r="F64" s="62">
        <v>7249</v>
      </c>
      <c r="G64" s="91" t="str">
        <f t="shared" si="4"/>
        <v xml:space="preserve">－  </v>
      </c>
      <c r="H64" s="62">
        <v>12768</v>
      </c>
      <c r="I64" s="490">
        <f t="shared" si="4"/>
        <v>1.7613463926058768</v>
      </c>
      <c r="J64" s="507"/>
      <c r="K64" s="502"/>
      <c r="L64" s="502"/>
      <c r="M64" s="502"/>
      <c r="N64" s="502"/>
      <c r="O64" s="502"/>
      <c r="P64" s="502"/>
      <c r="Q64" s="502"/>
    </row>
    <row r="65" spans="2:17" ht="13.25" customHeight="1" x14ac:dyDescent="0.2">
      <c r="B65" s="641"/>
      <c r="C65" s="56" t="s">
        <v>54</v>
      </c>
      <c r="D65" s="57">
        <v>1638</v>
      </c>
      <c r="E65" s="93" t="str">
        <f t="shared" si="3"/>
        <v xml:space="preserve">－  </v>
      </c>
      <c r="F65" s="57">
        <v>5400</v>
      </c>
      <c r="G65" s="93">
        <f t="shared" si="4"/>
        <v>3.2967032967032965</v>
      </c>
      <c r="H65" s="57">
        <v>14092</v>
      </c>
      <c r="I65" s="93">
        <f t="shared" si="4"/>
        <v>2.6096296296296297</v>
      </c>
      <c r="J65" s="507"/>
      <c r="K65" s="502"/>
      <c r="L65" s="502"/>
      <c r="M65" s="502"/>
      <c r="N65" s="502"/>
      <c r="O65" s="502"/>
      <c r="P65" s="502"/>
      <c r="Q65" s="502"/>
    </row>
    <row r="66" spans="2:17" ht="13.25" customHeight="1" x14ac:dyDescent="0.2">
      <c r="B66" s="643" t="s">
        <v>3</v>
      </c>
      <c r="C66" s="50" t="s">
        <v>57</v>
      </c>
      <c r="D66" s="51">
        <v>93</v>
      </c>
      <c r="E66" s="114" t="str">
        <f t="shared" si="3"/>
        <v xml:space="preserve">－  </v>
      </c>
      <c r="F66" s="51">
        <v>104</v>
      </c>
      <c r="G66" s="114">
        <f>IFERROR((F66/D66),"－  ")</f>
        <v>1.118279569892473</v>
      </c>
      <c r="H66" s="51">
        <v>89</v>
      </c>
      <c r="I66" s="113">
        <f>IFERROR((H66/F66),"－  ")</f>
        <v>0.85576923076923073</v>
      </c>
      <c r="J66" s="507"/>
      <c r="K66" s="502"/>
      <c r="L66" s="502"/>
      <c r="M66" s="502"/>
      <c r="N66" s="502"/>
      <c r="O66" s="502"/>
      <c r="P66" s="502"/>
      <c r="Q66" s="502"/>
    </row>
    <row r="67" spans="2:17" ht="13.25" customHeight="1" x14ac:dyDescent="0.2">
      <c r="B67" s="641"/>
      <c r="C67" s="50" t="s">
        <v>56</v>
      </c>
      <c r="D67" s="51">
        <v>808</v>
      </c>
      <c r="E67" s="91" t="str">
        <f t="shared" si="3"/>
        <v xml:space="preserve">－  </v>
      </c>
      <c r="F67" s="51">
        <v>1132</v>
      </c>
      <c r="G67" s="91">
        <f t="shared" si="4"/>
        <v>1.4009900990099009</v>
      </c>
      <c r="H67" s="51">
        <v>1086</v>
      </c>
      <c r="I67" s="490">
        <f t="shared" si="4"/>
        <v>0.95936395759717319</v>
      </c>
      <c r="J67" s="507"/>
      <c r="K67" s="502"/>
      <c r="L67" s="502"/>
      <c r="M67" s="502"/>
      <c r="N67" s="502"/>
      <c r="O67" s="502"/>
      <c r="P67" s="502"/>
      <c r="Q67" s="502"/>
    </row>
    <row r="68" spans="2:17" ht="13.25" customHeight="1" x14ac:dyDescent="0.2">
      <c r="B68" s="641"/>
      <c r="C68" s="50" t="s">
        <v>55</v>
      </c>
      <c r="D68" s="51">
        <v>17269</v>
      </c>
      <c r="E68" s="91" t="str">
        <f t="shared" si="3"/>
        <v xml:space="preserve">－  </v>
      </c>
      <c r="F68" s="51">
        <v>31213</v>
      </c>
      <c r="G68" s="91">
        <f t="shared" si="4"/>
        <v>1.8074584515605998</v>
      </c>
      <c r="H68" s="51">
        <v>26616</v>
      </c>
      <c r="I68" s="490">
        <f t="shared" si="4"/>
        <v>0.85272162240092264</v>
      </c>
      <c r="J68" s="507"/>
      <c r="K68" s="502"/>
      <c r="L68" s="502"/>
      <c r="M68" s="502"/>
      <c r="N68" s="502"/>
      <c r="O68" s="502"/>
      <c r="P68" s="502"/>
      <c r="Q68" s="502"/>
    </row>
    <row r="69" spans="2:17" ht="13.25" customHeight="1" x14ac:dyDescent="0.2">
      <c r="B69" s="644"/>
      <c r="C69" s="50" t="s">
        <v>54</v>
      </c>
      <c r="D69" s="51">
        <v>16298</v>
      </c>
      <c r="E69" s="311" t="str">
        <f t="shared" si="3"/>
        <v xml:space="preserve">－  </v>
      </c>
      <c r="F69" s="51">
        <v>22031</v>
      </c>
      <c r="G69" s="311">
        <f t="shared" si="4"/>
        <v>1.3517609522640814</v>
      </c>
      <c r="H69" s="51">
        <v>23280</v>
      </c>
      <c r="I69" s="92">
        <f t="shared" si="4"/>
        <v>1.0566928419045889</v>
      </c>
      <c r="J69" s="507"/>
      <c r="K69" s="502"/>
      <c r="L69" s="502"/>
      <c r="M69" s="502"/>
      <c r="N69" s="502"/>
      <c r="O69" s="502"/>
      <c r="P69" s="502"/>
      <c r="Q69" s="502"/>
    </row>
    <row r="70" spans="2:17" ht="13.25" customHeight="1" x14ac:dyDescent="0.2">
      <c r="B70" s="641" t="s">
        <v>4</v>
      </c>
      <c r="C70" s="54" t="s">
        <v>57</v>
      </c>
      <c r="D70" s="55">
        <v>81</v>
      </c>
      <c r="E70" s="93" t="str">
        <f t="shared" si="3"/>
        <v xml:space="preserve">－  </v>
      </c>
      <c r="F70" s="55">
        <v>67</v>
      </c>
      <c r="G70" s="93">
        <f>IFERROR((F70/D70),"－  ")</f>
        <v>0.8271604938271605</v>
      </c>
      <c r="H70" s="55">
        <v>51</v>
      </c>
      <c r="I70" s="93">
        <f>IFERROR((H70/F70),"－  ")</f>
        <v>0.76119402985074625</v>
      </c>
      <c r="J70" s="507"/>
      <c r="K70" s="502"/>
      <c r="L70" s="502"/>
      <c r="M70" s="502"/>
      <c r="N70" s="502"/>
      <c r="O70" s="502"/>
      <c r="P70" s="502"/>
      <c r="Q70" s="502"/>
    </row>
    <row r="71" spans="2:17" ht="13.25" customHeight="1" x14ac:dyDescent="0.2">
      <c r="B71" s="641"/>
      <c r="C71" s="50" t="s">
        <v>56</v>
      </c>
      <c r="D71" s="51">
        <v>356</v>
      </c>
      <c r="E71" s="91" t="str">
        <f t="shared" si="3"/>
        <v xml:space="preserve">－  </v>
      </c>
      <c r="F71" s="51">
        <v>361</v>
      </c>
      <c r="G71" s="91">
        <f t="shared" si="4"/>
        <v>1.0140449438202248</v>
      </c>
      <c r="H71" s="51">
        <v>202</v>
      </c>
      <c r="I71" s="490">
        <f t="shared" si="4"/>
        <v>0.55955678670360109</v>
      </c>
      <c r="J71" s="507"/>
      <c r="K71" s="502"/>
      <c r="L71" s="502"/>
      <c r="M71" s="502"/>
      <c r="N71" s="502"/>
      <c r="O71" s="502"/>
      <c r="P71" s="502"/>
      <c r="Q71" s="502"/>
    </row>
    <row r="72" spans="2:17" ht="13.25" customHeight="1" x14ac:dyDescent="0.2">
      <c r="B72" s="641"/>
      <c r="C72" s="50" t="s">
        <v>55</v>
      </c>
      <c r="D72" s="51">
        <v>3914</v>
      </c>
      <c r="E72" s="91" t="str">
        <f t="shared" si="3"/>
        <v xml:space="preserve">－  </v>
      </c>
      <c r="F72" s="51">
        <v>4104</v>
      </c>
      <c r="G72" s="91">
        <f t="shared" si="4"/>
        <v>1.0485436893203883</v>
      </c>
      <c r="H72" s="51">
        <v>1769</v>
      </c>
      <c r="I72" s="490">
        <f t="shared" si="4"/>
        <v>0.43104288499025339</v>
      </c>
      <c r="J72" s="507"/>
      <c r="K72" s="502"/>
      <c r="L72" s="502"/>
      <c r="M72" s="502"/>
      <c r="N72" s="502"/>
      <c r="O72" s="502"/>
      <c r="P72" s="502"/>
      <c r="Q72" s="502"/>
    </row>
    <row r="73" spans="2:17" ht="13.25" customHeight="1" x14ac:dyDescent="0.2">
      <c r="B73" s="641"/>
      <c r="C73" s="56" t="s">
        <v>54</v>
      </c>
      <c r="D73" s="57">
        <v>5592</v>
      </c>
      <c r="E73" s="93" t="str">
        <f t="shared" si="3"/>
        <v xml:space="preserve">－  </v>
      </c>
      <c r="F73" s="57">
        <v>2911</v>
      </c>
      <c r="G73" s="93">
        <f t="shared" si="4"/>
        <v>0.52056509298998566</v>
      </c>
      <c r="H73" s="57">
        <v>2670</v>
      </c>
      <c r="I73" s="93">
        <f t="shared" si="4"/>
        <v>0.91721058055650984</v>
      </c>
      <c r="J73" s="507"/>
      <c r="K73" s="502"/>
      <c r="L73" s="502"/>
      <c r="M73" s="502"/>
      <c r="N73" s="502"/>
      <c r="O73" s="502"/>
      <c r="P73" s="502"/>
      <c r="Q73" s="502"/>
    </row>
    <row r="74" spans="2:17" ht="13.25" customHeight="1" x14ac:dyDescent="0.2">
      <c r="B74" s="643" t="s">
        <v>5</v>
      </c>
      <c r="C74" s="50" t="s">
        <v>57</v>
      </c>
      <c r="D74" s="51">
        <v>93</v>
      </c>
      <c r="E74" s="114" t="str">
        <f t="shared" si="3"/>
        <v xml:space="preserve">－  </v>
      </c>
      <c r="F74" s="51">
        <v>84</v>
      </c>
      <c r="G74" s="114">
        <f>IFERROR((F74/D74),"－  ")</f>
        <v>0.90322580645161288</v>
      </c>
      <c r="H74" s="51">
        <v>59</v>
      </c>
      <c r="I74" s="113">
        <f>IFERROR((H74/F74),"－  ")</f>
        <v>0.70238095238095233</v>
      </c>
      <c r="J74" s="507"/>
      <c r="K74" s="502"/>
      <c r="L74" s="502"/>
      <c r="M74" s="502"/>
      <c r="N74" s="502"/>
      <c r="O74" s="502"/>
      <c r="P74" s="502"/>
      <c r="Q74" s="502"/>
    </row>
    <row r="75" spans="2:17" ht="13.25" customHeight="1" x14ac:dyDescent="0.2">
      <c r="B75" s="641"/>
      <c r="C75" s="50" t="s">
        <v>56</v>
      </c>
      <c r="D75" s="51">
        <v>363</v>
      </c>
      <c r="E75" s="91" t="str">
        <f t="shared" si="3"/>
        <v xml:space="preserve">－  </v>
      </c>
      <c r="F75" s="51">
        <v>410</v>
      </c>
      <c r="G75" s="91">
        <f t="shared" si="4"/>
        <v>1.1294765840220387</v>
      </c>
      <c r="H75" s="51">
        <v>389</v>
      </c>
      <c r="I75" s="490">
        <f t="shared" si="4"/>
        <v>0.948780487804878</v>
      </c>
      <c r="J75" s="507"/>
      <c r="K75" s="502"/>
      <c r="L75" s="502"/>
      <c r="M75" s="502"/>
      <c r="N75" s="502"/>
      <c r="O75" s="502"/>
      <c r="P75" s="502"/>
      <c r="Q75" s="502"/>
    </row>
    <row r="76" spans="2:17" ht="13.25" customHeight="1" x14ac:dyDescent="0.2">
      <c r="B76" s="641"/>
      <c r="C76" s="50" t="s">
        <v>55</v>
      </c>
      <c r="D76" s="51">
        <v>5116</v>
      </c>
      <c r="E76" s="91" t="str">
        <f t="shared" si="3"/>
        <v xml:space="preserve">－  </v>
      </c>
      <c r="F76" s="51">
        <v>5267</v>
      </c>
      <c r="G76" s="91">
        <f t="shared" si="4"/>
        <v>1.029515246286161</v>
      </c>
      <c r="H76" s="51">
        <v>3399</v>
      </c>
      <c r="I76" s="490">
        <f t="shared" si="4"/>
        <v>0.64533890260110116</v>
      </c>
      <c r="J76" s="507"/>
      <c r="K76" s="502"/>
      <c r="L76" s="502"/>
      <c r="M76" s="502"/>
      <c r="N76" s="502"/>
      <c r="O76" s="502"/>
      <c r="P76" s="502"/>
      <c r="Q76" s="502"/>
    </row>
    <row r="77" spans="2:17" ht="13.25" customHeight="1" x14ac:dyDescent="0.2">
      <c r="B77" s="644"/>
      <c r="C77" s="50" t="s">
        <v>54</v>
      </c>
      <c r="D77" s="51">
        <v>4824</v>
      </c>
      <c r="E77" s="311" t="str">
        <f t="shared" si="3"/>
        <v xml:space="preserve">－  </v>
      </c>
      <c r="F77" s="51">
        <v>4402</v>
      </c>
      <c r="G77" s="311">
        <f t="shared" si="4"/>
        <v>0.91252072968490883</v>
      </c>
      <c r="H77" s="51">
        <v>4194</v>
      </c>
      <c r="I77" s="92">
        <f t="shared" si="4"/>
        <v>0.95274875056792363</v>
      </c>
      <c r="J77" s="507"/>
      <c r="K77" s="502"/>
      <c r="L77" s="502"/>
      <c r="M77" s="502"/>
      <c r="N77" s="502"/>
      <c r="O77" s="502"/>
      <c r="P77" s="502"/>
      <c r="Q77" s="502"/>
    </row>
    <row r="78" spans="2:17" ht="13.25" customHeight="1" x14ac:dyDescent="0.2">
      <c r="B78" s="641" t="s">
        <v>6</v>
      </c>
      <c r="C78" s="54" t="s">
        <v>57</v>
      </c>
      <c r="D78" s="55">
        <v>89</v>
      </c>
      <c r="E78" s="78" t="str">
        <f t="shared" si="3"/>
        <v xml:space="preserve">－  </v>
      </c>
      <c r="F78" s="55">
        <v>89</v>
      </c>
      <c r="G78" s="93">
        <f>IFERROR((F78/D78),"－  ")</f>
        <v>1</v>
      </c>
      <c r="H78" s="55">
        <v>93</v>
      </c>
      <c r="I78" s="93">
        <f>IFERROR((H78/F78),"－  ")</f>
        <v>1.0449438202247192</v>
      </c>
      <c r="J78" s="507"/>
      <c r="K78" s="502"/>
      <c r="L78" s="502"/>
      <c r="M78" s="502"/>
      <c r="N78" s="502"/>
      <c r="O78" s="502"/>
      <c r="P78" s="502"/>
      <c r="Q78" s="502"/>
    </row>
    <row r="79" spans="2:17" ht="13.25" customHeight="1" x14ac:dyDescent="0.2">
      <c r="B79" s="641"/>
      <c r="C79" s="50" t="s">
        <v>56</v>
      </c>
      <c r="D79" s="51">
        <v>878</v>
      </c>
      <c r="E79" s="91" t="str">
        <f t="shared" si="3"/>
        <v xml:space="preserve">－  </v>
      </c>
      <c r="F79" s="51">
        <v>817</v>
      </c>
      <c r="G79" s="91">
        <f t="shared" si="4"/>
        <v>0.93052391799544421</v>
      </c>
      <c r="H79" s="51">
        <v>947</v>
      </c>
      <c r="I79" s="490">
        <f t="shared" si="4"/>
        <v>1.1591187270501837</v>
      </c>
      <c r="J79" s="507"/>
      <c r="K79" s="502"/>
      <c r="L79" s="502"/>
      <c r="M79" s="502"/>
      <c r="N79" s="502"/>
      <c r="O79" s="502"/>
      <c r="P79" s="502"/>
      <c r="Q79" s="502"/>
    </row>
    <row r="80" spans="2:17" ht="13.25" customHeight="1" x14ac:dyDescent="0.2">
      <c r="B80" s="641"/>
      <c r="C80" s="50" t="s">
        <v>55</v>
      </c>
      <c r="D80" s="51">
        <v>16298</v>
      </c>
      <c r="E80" s="91" t="str">
        <f t="shared" si="3"/>
        <v xml:space="preserve">－  </v>
      </c>
      <c r="F80" s="51">
        <v>17881</v>
      </c>
      <c r="G80" s="91">
        <f t="shared" si="4"/>
        <v>1.0971284820223339</v>
      </c>
      <c r="H80" s="51">
        <v>16932</v>
      </c>
      <c r="I80" s="490">
        <f t="shared" si="4"/>
        <v>0.94692690565404625</v>
      </c>
      <c r="J80" s="507"/>
      <c r="K80" s="502"/>
      <c r="L80" s="502"/>
      <c r="M80" s="502"/>
      <c r="N80" s="502"/>
      <c r="O80" s="502"/>
      <c r="P80" s="502"/>
      <c r="Q80" s="502"/>
    </row>
    <row r="81" spans="2:17" ht="13.25" customHeight="1" x14ac:dyDescent="0.2">
      <c r="B81" s="642"/>
      <c r="C81" s="56" t="s">
        <v>54</v>
      </c>
      <c r="D81" s="57">
        <v>13534</v>
      </c>
      <c r="E81" s="81" t="str">
        <f t="shared" si="3"/>
        <v xml:space="preserve">－  </v>
      </c>
      <c r="F81" s="57">
        <v>12305</v>
      </c>
      <c r="G81" s="92">
        <f t="shared" si="4"/>
        <v>0.90919166543520025</v>
      </c>
      <c r="H81" s="57">
        <v>12955</v>
      </c>
      <c r="I81" s="92">
        <f t="shared" si="4"/>
        <v>1.0528240552620887</v>
      </c>
      <c r="J81" s="507"/>
      <c r="K81" s="502"/>
      <c r="L81" s="502"/>
      <c r="M81" s="502"/>
      <c r="N81" s="502"/>
      <c r="O81" s="502"/>
      <c r="P81" s="502"/>
      <c r="Q81" s="502"/>
    </row>
    <row r="82" spans="2:17" ht="13.25" customHeight="1" x14ac:dyDescent="0.2">
      <c r="B82" s="628" t="s">
        <v>10</v>
      </c>
      <c r="C82" s="94" t="s">
        <v>57</v>
      </c>
      <c r="D82" s="95">
        <f>D78+D74+D70+D66+D62</f>
        <v>402</v>
      </c>
      <c r="E82" s="90" t="str">
        <f t="shared" si="3"/>
        <v xml:space="preserve">－  </v>
      </c>
      <c r="F82" s="95">
        <f>F78+F74+F70+F66+F62</f>
        <v>401</v>
      </c>
      <c r="G82" s="89">
        <f>IFERROR((F82/D82),"－  ")</f>
        <v>0.99751243781094523</v>
      </c>
      <c r="H82" s="95">
        <f>H78+H74+H70+H66+H62</f>
        <v>344</v>
      </c>
      <c r="I82" s="89">
        <f>IFERROR((H82/F82),"－  ")</f>
        <v>0.85785536159600995</v>
      </c>
      <c r="J82" s="508"/>
      <c r="K82" s="502"/>
      <c r="L82" s="502"/>
      <c r="M82" s="502"/>
      <c r="N82" s="502"/>
      <c r="O82" s="502"/>
      <c r="P82" s="502"/>
      <c r="Q82" s="502"/>
    </row>
    <row r="83" spans="2:17" ht="13.25" customHeight="1" x14ac:dyDescent="0.2">
      <c r="B83" s="629"/>
      <c r="C83" s="96" t="s">
        <v>56</v>
      </c>
      <c r="D83" s="97">
        <f>D79+D75+D71+D67+D63</f>
        <v>2664</v>
      </c>
      <c r="E83" s="91" t="str">
        <f t="shared" si="3"/>
        <v xml:space="preserve">－  </v>
      </c>
      <c r="F83" s="97">
        <f>F79+F75+F71+F67+F63</f>
        <v>3156</v>
      </c>
      <c r="G83" s="91">
        <f t="shared" si="4"/>
        <v>1.1846846846846846</v>
      </c>
      <c r="H83" s="97">
        <f>H79+H75+H71+H67+H63</f>
        <v>3201</v>
      </c>
      <c r="I83" s="490">
        <f t="shared" si="4"/>
        <v>1.0142585551330798</v>
      </c>
      <c r="J83" s="508"/>
      <c r="K83" s="502"/>
      <c r="L83" s="502"/>
      <c r="M83" s="502"/>
      <c r="N83" s="502"/>
      <c r="O83" s="502"/>
      <c r="P83" s="502"/>
      <c r="Q83" s="502"/>
    </row>
    <row r="84" spans="2:17" ht="13.25" customHeight="1" x14ac:dyDescent="0.2">
      <c r="B84" s="629"/>
      <c r="C84" s="96" t="s">
        <v>55</v>
      </c>
      <c r="D84" s="125" t="s">
        <v>102</v>
      </c>
      <c r="E84" s="91" t="str">
        <f t="shared" si="3"/>
        <v xml:space="preserve">－  </v>
      </c>
      <c r="F84" s="97">
        <f>SUM(F80,F76,F72,F68,F64)</f>
        <v>65714</v>
      </c>
      <c r="G84" s="91" t="str">
        <f t="shared" si="4"/>
        <v xml:space="preserve">－  </v>
      </c>
      <c r="H84" s="97">
        <f>SUM(H80,H76,H72,H68,H64)</f>
        <v>61484</v>
      </c>
      <c r="I84" s="490">
        <f t="shared" si="4"/>
        <v>0.93563015491371704</v>
      </c>
      <c r="J84" s="508"/>
      <c r="K84" s="502"/>
      <c r="L84" s="502"/>
      <c r="M84" s="502"/>
      <c r="N84" s="502"/>
      <c r="O84" s="502"/>
      <c r="P84" s="502"/>
      <c r="Q84" s="502"/>
    </row>
    <row r="85" spans="2:17" ht="13.25" customHeight="1" x14ac:dyDescent="0.2">
      <c r="B85" s="630"/>
      <c r="C85" s="98" t="s">
        <v>54</v>
      </c>
      <c r="D85" s="99">
        <f>D81+D77+D73+D69+D65</f>
        <v>41886</v>
      </c>
      <c r="E85" s="81" t="str">
        <f t="shared" si="3"/>
        <v xml:space="preserve">－  </v>
      </c>
      <c r="F85" s="99">
        <f>F81+F77+F73+F69+F65</f>
        <v>47049</v>
      </c>
      <c r="G85" s="92">
        <f t="shared" si="4"/>
        <v>1.1232631428162154</v>
      </c>
      <c r="H85" s="99">
        <f>H81+H77+H73+H69+H65</f>
        <v>57191</v>
      </c>
      <c r="I85" s="92">
        <f t="shared" si="4"/>
        <v>1.2155624986715976</v>
      </c>
      <c r="J85" s="508"/>
      <c r="K85" s="502"/>
      <c r="L85" s="502"/>
      <c r="M85" s="502"/>
      <c r="N85" s="502"/>
      <c r="O85" s="502"/>
      <c r="P85" s="502"/>
      <c r="Q85" s="502"/>
    </row>
    <row r="86" spans="2:17" ht="13.25" customHeight="1" x14ac:dyDescent="0.2">
      <c r="B86" s="640" t="s">
        <v>7</v>
      </c>
      <c r="C86" s="54" t="s">
        <v>57</v>
      </c>
      <c r="D86" s="55">
        <v>146</v>
      </c>
      <c r="E86" s="90" t="str">
        <f t="shared" si="3"/>
        <v xml:space="preserve">－  </v>
      </c>
      <c r="F86" s="55">
        <v>163</v>
      </c>
      <c r="G86" s="89">
        <f>IFERROR((F86/D86),"－  ")</f>
        <v>1.1164383561643836</v>
      </c>
      <c r="H86" s="55">
        <v>167</v>
      </c>
      <c r="I86" s="89">
        <f>IFERROR((H86/F86),"－  ")</f>
        <v>1.0245398773006136</v>
      </c>
      <c r="J86" s="507"/>
      <c r="K86" s="502"/>
      <c r="L86" s="502"/>
      <c r="M86" s="502"/>
      <c r="N86" s="502"/>
      <c r="O86" s="502"/>
      <c r="P86" s="502"/>
      <c r="Q86" s="502"/>
    </row>
    <row r="87" spans="2:17" ht="13.25" customHeight="1" x14ac:dyDescent="0.2">
      <c r="B87" s="641"/>
      <c r="C87" s="50" t="s">
        <v>56</v>
      </c>
      <c r="D87" s="51">
        <v>694</v>
      </c>
      <c r="E87" s="91" t="str">
        <f t="shared" si="3"/>
        <v xml:space="preserve">－  </v>
      </c>
      <c r="F87" s="51">
        <v>828</v>
      </c>
      <c r="G87" s="91">
        <f t="shared" si="4"/>
        <v>1.1930835734870318</v>
      </c>
      <c r="H87" s="51">
        <v>936</v>
      </c>
      <c r="I87" s="490">
        <f t="shared" si="4"/>
        <v>1.1304347826086956</v>
      </c>
      <c r="J87" s="507"/>
      <c r="K87" s="502"/>
      <c r="L87" s="502"/>
      <c r="M87" s="502"/>
      <c r="N87" s="502"/>
      <c r="O87" s="502"/>
      <c r="P87" s="502"/>
      <c r="Q87" s="502"/>
    </row>
    <row r="88" spans="2:17" ht="13.25" customHeight="1" x14ac:dyDescent="0.2">
      <c r="B88" s="641"/>
      <c r="C88" s="50" t="s">
        <v>55</v>
      </c>
      <c r="D88" s="51">
        <v>10387</v>
      </c>
      <c r="E88" s="91" t="str">
        <f t="shared" si="3"/>
        <v xml:space="preserve">－  </v>
      </c>
      <c r="F88" s="51">
        <v>13074</v>
      </c>
      <c r="G88" s="91">
        <f t="shared" si="4"/>
        <v>1.2586887455473188</v>
      </c>
      <c r="H88" s="51">
        <v>11516</v>
      </c>
      <c r="I88" s="490">
        <f t="shared" si="4"/>
        <v>0.88083218601805113</v>
      </c>
      <c r="J88" s="507"/>
      <c r="K88" s="502"/>
      <c r="L88" s="502"/>
      <c r="M88" s="502"/>
      <c r="N88" s="502"/>
      <c r="O88" s="502"/>
      <c r="P88" s="502"/>
      <c r="Q88" s="502"/>
    </row>
    <row r="89" spans="2:17" ht="13.25" customHeight="1" x14ac:dyDescent="0.2">
      <c r="B89" s="641"/>
      <c r="C89" s="56" t="s">
        <v>54</v>
      </c>
      <c r="D89" s="57">
        <v>12130</v>
      </c>
      <c r="E89" s="78" t="str">
        <f t="shared" si="3"/>
        <v xml:space="preserve">－  </v>
      </c>
      <c r="F89" s="57">
        <v>9924</v>
      </c>
      <c r="G89" s="93">
        <f t="shared" si="4"/>
        <v>0.81813685078318221</v>
      </c>
      <c r="H89" s="57">
        <v>13508</v>
      </c>
      <c r="I89" s="93">
        <f t="shared" si="4"/>
        <v>1.3611446997178558</v>
      </c>
      <c r="J89" s="507"/>
      <c r="K89" s="502"/>
      <c r="L89" s="502"/>
      <c r="M89" s="502"/>
      <c r="N89" s="502"/>
      <c r="O89" s="502"/>
      <c r="P89" s="502"/>
      <c r="Q89" s="502"/>
    </row>
    <row r="90" spans="2:17" ht="13.25" customHeight="1" x14ac:dyDescent="0.2">
      <c r="B90" s="643" t="s">
        <v>13</v>
      </c>
      <c r="C90" s="50" t="s">
        <v>57</v>
      </c>
      <c r="D90" s="51">
        <v>57</v>
      </c>
      <c r="E90" s="114" t="str">
        <f t="shared" si="3"/>
        <v xml:space="preserve">－  </v>
      </c>
      <c r="F90" s="51">
        <v>57</v>
      </c>
      <c r="G90" s="114">
        <f>IFERROR((F90/D90),"－  ")</f>
        <v>1</v>
      </c>
      <c r="H90" s="51">
        <v>49</v>
      </c>
      <c r="I90" s="113">
        <f>IFERROR((H90/F90),"－  ")</f>
        <v>0.85964912280701755</v>
      </c>
      <c r="J90" s="507"/>
      <c r="K90" s="502"/>
      <c r="L90" s="502"/>
      <c r="M90" s="502"/>
      <c r="N90" s="502"/>
      <c r="O90" s="502"/>
      <c r="P90" s="502"/>
      <c r="Q90" s="502"/>
    </row>
    <row r="91" spans="2:17" ht="13.25" customHeight="1" x14ac:dyDescent="0.2">
      <c r="B91" s="641"/>
      <c r="C91" s="50" t="s">
        <v>56</v>
      </c>
      <c r="D91" s="51">
        <v>282</v>
      </c>
      <c r="E91" s="91" t="str">
        <f t="shared" si="3"/>
        <v xml:space="preserve">－  </v>
      </c>
      <c r="F91" s="51">
        <v>289</v>
      </c>
      <c r="G91" s="91">
        <f t="shared" si="4"/>
        <v>1.0248226950354611</v>
      </c>
      <c r="H91" s="51">
        <v>238</v>
      </c>
      <c r="I91" s="490">
        <f t="shared" si="4"/>
        <v>0.82352941176470584</v>
      </c>
      <c r="J91" s="507"/>
      <c r="K91" s="502"/>
      <c r="L91" s="502"/>
      <c r="M91" s="502"/>
      <c r="N91" s="502"/>
      <c r="O91" s="502"/>
      <c r="P91" s="502"/>
      <c r="Q91" s="502"/>
    </row>
    <row r="92" spans="2:17" ht="13.25" customHeight="1" x14ac:dyDescent="0.2">
      <c r="B92" s="641"/>
      <c r="C92" s="50" t="s">
        <v>55</v>
      </c>
      <c r="D92" s="61" t="s">
        <v>59</v>
      </c>
      <c r="E92" s="91" t="str">
        <f t="shared" si="3"/>
        <v xml:space="preserve">－  </v>
      </c>
      <c r="F92" s="61" t="s">
        <v>59</v>
      </c>
      <c r="G92" s="91" t="str">
        <f t="shared" si="4"/>
        <v xml:space="preserve">－  </v>
      </c>
      <c r="H92" s="61" t="s">
        <v>59</v>
      </c>
      <c r="I92" s="490" t="str">
        <f t="shared" si="4"/>
        <v xml:space="preserve">－  </v>
      </c>
      <c r="J92" s="507"/>
      <c r="K92" s="502"/>
      <c r="L92" s="502"/>
      <c r="M92" s="502"/>
      <c r="N92" s="502"/>
      <c r="O92" s="502"/>
      <c r="P92" s="502"/>
      <c r="Q92" s="502"/>
    </row>
    <row r="93" spans="2:17" ht="13.25" customHeight="1" x14ac:dyDescent="0.2">
      <c r="B93" s="644"/>
      <c r="C93" s="50" t="s">
        <v>54</v>
      </c>
      <c r="D93" s="51">
        <v>3650</v>
      </c>
      <c r="E93" s="311" t="str">
        <f t="shared" si="3"/>
        <v xml:space="preserve">－  </v>
      </c>
      <c r="F93" s="51">
        <v>2901</v>
      </c>
      <c r="G93" s="311">
        <f t="shared" si="4"/>
        <v>0.79479452054794519</v>
      </c>
      <c r="H93" s="51">
        <v>2113</v>
      </c>
      <c r="I93" s="92">
        <f t="shared" si="4"/>
        <v>0.72836952774905206</v>
      </c>
      <c r="J93" s="507"/>
      <c r="K93" s="502"/>
      <c r="L93" s="502"/>
      <c r="M93" s="502"/>
      <c r="N93" s="502"/>
      <c r="O93" s="502"/>
      <c r="P93" s="502"/>
      <c r="Q93" s="502"/>
    </row>
    <row r="94" spans="2:17" ht="13.25" customHeight="1" x14ac:dyDescent="0.2">
      <c r="B94" s="641" t="s">
        <v>23</v>
      </c>
      <c r="C94" s="54" t="s">
        <v>57</v>
      </c>
      <c r="D94" s="55">
        <v>204</v>
      </c>
      <c r="E94" s="78" t="str">
        <f t="shared" si="3"/>
        <v xml:space="preserve">－  </v>
      </c>
      <c r="F94" s="55">
        <v>225</v>
      </c>
      <c r="G94" s="93">
        <f>IFERROR((F94/D94),"－  ")</f>
        <v>1.1029411764705883</v>
      </c>
      <c r="H94" s="55">
        <v>190</v>
      </c>
      <c r="I94" s="93">
        <f>IFERROR((H94/F94),"－  ")</f>
        <v>0.84444444444444444</v>
      </c>
      <c r="J94" s="507"/>
      <c r="K94" s="502"/>
      <c r="L94" s="502"/>
      <c r="M94" s="502"/>
      <c r="N94" s="502"/>
      <c r="O94" s="502"/>
      <c r="P94" s="502"/>
      <c r="Q94" s="502"/>
    </row>
    <row r="95" spans="2:17" ht="13.25" customHeight="1" x14ac:dyDescent="0.2">
      <c r="B95" s="641"/>
      <c r="C95" s="50" t="s">
        <v>56</v>
      </c>
      <c r="D95" s="51">
        <v>1182</v>
      </c>
      <c r="E95" s="91" t="str">
        <f t="shared" si="3"/>
        <v xml:space="preserve">－  </v>
      </c>
      <c r="F95" s="51">
        <v>1261</v>
      </c>
      <c r="G95" s="91">
        <f t="shared" si="4"/>
        <v>1.0668358714043993</v>
      </c>
      <c r="H95" s="51">
        <v>1057</v>
      </c>
      <c r="I95" s="490">
        <f t="shared" si="4"/>
        <v>0.83822363203806505</v>
      </c>
      <c r="J95" s="507"/>
      <c r="K95" s="510"/>
      <c r="L95" s="510"/>
      <c r="M95" s="510"/>
      <c r="N95" s="510"/>
      <c r="O95" s="502"/>
      <c r="P95" s="502"/>
      <c r="Q95" s="502"/>
    </row>
    <row r="96" spans="2:17" ht="13.25" customHeight="1" x14ac:dyDescent="0.2">
      <c r="B96" s="641"/>
      <c r="C96" s="50" t="s">
        <v>55</v>
      </c>
      <c r="D96" s="51">
        <v>24559</v>
      </c>
      <c r="E96" s="91" t="str">
        <f t="shared" si="3"/>
        <v xml:space="preserve">－  </v>
      </c>
      <c r="F96" s="51">
        <v>21658</v>
      </c>
      <c r="G96" s="91">
        <f t="shared" si="4"/>
        <v>0.88187629789486544</v>
      </c>
      <c r="H96" s="51">
        <v>21108</v>
      </c>
      <c r="I96" s="490">
        <f t="shared" si="4"/>
        <v>0.97460522670606708</v>
      </c>
      <c r="J96" s="507"/>
      <c r="K96" s="510"/>
      <c r="L96" s="510"/>
      <c r="M96" s="510"/>
      <c r="N96" s="510"/>
      <c r="O96" s="502"/>
      <c r="P96" s="502"/>
      <c r="Q96" s="502"/>
    </row>
    <row r="97" spans="1:17" ht="13.25" customHeight="1" x14ac:dyDescent="0.2">
      <c r="B97" s="642"/>
      <c r="C97" s="52" t="s">
        <v>54</v>
      </c>
      <c r="D97" s="53">
        <v>27407</v>
      </c>
      <c r="E97" s="81" t="str">
        <f t="shared" si="3"/>
        <v xml:space="preserve">－  </v>
      </c>
      <c r="F97" s="53">
        <v>22323</v>
      </c>
      <c r="G97" s="92">
        <f t="shared" si="4"/>
        <v>0.81449994526945668</v>
      </c>
      <c r="H97" s="53">
        <v>24764</v>
      </c>
      <c r="I97" s="92">
        <f t="shared" si="4"/>
        <v>1.1093491018232315</v>
      </c>
      <c r="J97" s="507"/>
      <c r="K97" s="510"/>
      <c r="L97" s="510"/>
      <c r="M97" s="510"/>
      <c r="N97" s="510"/>
      <c r="O97" s="502"/>
      <c r="P97" s="502"/>
      <c r="Q97" s="502"/>
    </row>
    <row r="98" spans="1:17" ht="13.25" customHeight="1" x14ac:dyDescent="0.2">
      <c r="B98" s="628" t="s">
        <v>9</v>
      </c>
      <c r="C98" s="100" t="s">
        <v>57</v>
      </c>
      <c r="D98" s="101">
        <f>SUM(D94,D90,D86)</f>
        <v>407</v>
      </c>
      <c r="E98" s="90" t="str">
        <f t="shared" si="3"/>
        <v xml:space="preserve">－  </v>
      </c>
      <c r="F98" s="101">
        <f>SUM(F94,F90,F86)</f>
        <v>445</v>
      </c>
      <c r="G98" s="89">
        <f>IFERROR((F98/D98),"－  ")</f>
        <v>1.0933660933660934</v>
      </c>
      <c r="H98" s="101">
        <f>SUM(H94,H90,H86)</f>
        <v>406</v>
      </c>
      <c r="I98" s="89">
        <f>IFERROR((H98/F98),"－  ")</f>
        <v>0.91235955056179774</v>
      </c>
      <c r="J98" s="508"/>
      <c r="K98" s="510"/>
      <c r="L98" s="510"/>
      <c r="M98" s="510"/>
      <c r="N98" s="510"/>
      <c r="O98" s="502"/>
      <c r="P98" s="502"/>
      <c r="Q98" s="502"/>
    </row>
    <row r="99" spans="1:17" ht="13.25" customHeight="1" x14ac:dyDescent="0.2">
      <c r="B99" s="629"/>
      <c r="C99" s="96" t="s">
        <v>56</v>
      </c>
      <c r="D99" s="97">
        <f>SUM(D95,D91,D87)</f>
        <v>2158</v>
      </c>
      <c r="E99" s="91" t="str">
        <f t="shared" si="3"/>
        <v xml:space="preserve">－  </v>
      </c>
      <c r="F99" s="97">
        <f>SUM(F95,F91,F87)</f>
        <v>2378</v>
      </c>
      <c r="G99" s="91">
        <f t="shared" si="4"/>
        <v>1.1019462465245597</v>
      </c>
      <c r="H99" s="97">
        <f>SUM(H95,H91,H87)</f>
        <v>2231</v>
      </c>
      <c r="I99" s="490">
        <f t="shared" si="4"/>
        <v>0.93818334735071485</v>
      </c>
      <c r="J99" s="508"/>
      <c r="K99" s="510"/>
      <c r="L99" s="510"/>
      <c r="M99" s="510"/>
      <c r="N99" s="510"/>
      <c r="O99" s="502"/>
      <c r="P99" s="502"/>
      <c r="Q99" s="502"/>
    </row>
    <row r="100" spans="1:17" ht="13.25" customHeight="1" x14ac:dyDescent="0.2">
      <c r="B100" s="629"/>
      <c r="C100" s="96" t="s">
        <v>55</v>
      </c>
      <c r="D100" s="125" t="s">
        <v>102</v>
      </c>
      <c r="E100" s="91" t="str">
        <f t="shared" si="3"/>
        <v xml:space="preserve">－  </v>
      </c>
      <c r="F100" s="125" t="s">
        <v>102</v>
      </c>
      <c r="G100" s="91" t="str">
        <f t="shared" si="4"/>
        <v xml:space="preserve">－  </v>
      </c>
      <c r="H100" s="125" t="s">
        <v>102</v>
      </c>
      <c r="I100" s="490" t="str">
        <f t="shared" si="4"/>
        <v xml:space="preserve">－  </v>
      </c>
      <c r="J100" s="508"/>
      <c r="K100" s="510"/>
      <c r="L100" s="510"/>
      <c r="M100" s="510"/>
      <c r="N100" s="510"/>
      <c r="O100" s="502"/>
      <c r="P100" s="502"/>
      <c r="Q100" s="502"/>
    </row>
    <row r="101" spans="1:17" ht="13.25" customHeight="1" thickBot="1" x14ac:dyDescent="0.25">
      <c r="B101" s="634"/>
      <c r="C101" s="102" t="s">
        <v>54</v>
      </c>
      <c r="D101" s="103">
        <f>SUM(D97,D93,D89)</f>
        <v>43187</v>
      </c>
      <c r="E101" s="78" t="str">
        <f t="shared" si="3"/>
        <v xml:space="preserve">－  </v>
      </c>
      <c r="F101" s="103">
        <f>SUM(F97,F93,F89)</f>
        <v>35148</v>
      </c>
      <c r="G101" s="93">
        <f t="shared" si="4"/>
        <v>0.81385602148794778</v>
      </c>
      <c r="H101" s="103">
        <f>SUM(H97,H93,H89)</f>
        <v>40385</v>
      </c>
      <c r="I101" s="93">
        <f t="shared" si="4"/>
        <v>1.1489985205417093</v>
      </c>
      <c r="J101" s="508"/>
      <c r="K101" s="502"/>
      <c r="L101" s="502"/>
      <c r="M101" s="502"/>
      <c r="N101" s="502"/>
      <c r="O101" s="502"/>
      <c r="P101" s="502"/>
      <c r="Q101" s="502"/>
    </row>
    <row r="102" spans="1:17" ht="13.25" customHeight="1" x14ac:dyDescent="0.2">
      <c r="B102" s="645" t="s">
        <v>12</v>
      </c>
      <c r="C102" s="104" t="s">
        <v>57</v>
      </c>
      <c r="D102" s="105">
        <f>SUM(D98,D82,D58,D54)</f>
        <v>2392</v>
      </c>
      <c r="E102" s="106" t="str">
        <f t="shared" si="3"/>
        <v xml:space="preserve">－  </v>
      </c>
      <c r="F102" s="105">
        <f>SUM(F98,F82,F58,F54)</f>
        <v>2406</v>
      </c>
      <c r="G102" s="106">
        <f>IFERROR((F102/D102),"－  ")</f>
        <v>1.0058528428093645</v>
      </c>
      <c r="H102" s="105">
        <f>SUM(H98,H82,H58,H54)</f>
        <v>2133</v>
      </c>
      <c r="I102" s="500">
        <f>IFERROR((H102/F102),"－  ")</f>
        <v>0.88653366583541149</v>
      </c>
      <c r="J102" s="509"/>
      <c r="K102" s="502"/>
      <c r="L102" s="502"/>
      <c r="M102" s="502"/>
      <c r="N102" s="502"/>
      <c r="O102" s="502"/>
      <c r="P102" s="502"/>
      <c r="Q102" s="502"/>
    </row>
    <row r="103" spans="1:17" ht="13.25" customHeight="1" x14ac:dyDescent="0.2">
      <c r="B103" s="646"/>
      <c r="C103" s="107" t="s">
        <v>56</v>
      </c>
      <c r="D103" s="108">
        <f>SUM(D99,D83,D59,D55)</f>
        <v>16342</v>
      </c>
      <c r="E103" s="91" t="str">
        <f t="shared" si="3"/>
        <v xml:space="preserve">－  </v>
      </c>
      <c r="F103" s="108">
        <f>SUM(F99,F83,F59,F55)</f>
        <v>18611</v>
      </c>
      <c r="G103" s="91">
        <f t="shared" si="4"/>
        <v>1.1388446946518174</v>
      </c>
      <c r="H103" s="108">
        <f>SUM(H99,H83,H59,H55)</f>
        <v>17570</v>
      </c>
      <c r="I103" s="490">
        <f t="shared" si="4"/>
        <v>0.94406533770350864</v>
      </c>
      <c r="J103" s="509"/>
      <c r="K103" s="502"/>
      <c r="L103" s="502"/>
      <c r="M103" s="502"/>
      <c r="N103" s="502"/>
      <c r="O103" s="502"/>
      <c r="P103" s="502"/>
      <c r="Q103" s="502"/>
    </row>
    <row r="104" spans="1:17" ht="13.25" customHeight="1" x14ac:dyDescent="0.2">
      <c r="B104" s="646"/>
      <c r="C104" s="107" t="s">
        <v>55</v>
      </c>
      <c r="D104" s="126" t="s">
        <v>102</v>
      </c>
      <c r="E104" s="91" t="str">
        <f t="shared" si="3"/>
        <v xml:space="preserve">－  </v>
      </c>
      <c r="F104" s="126" t="s">
        <v>102</v>
      </c>
      <c r="G104" s="91" t="str">
        <f t="shared" si="4"/>
        <v xml:space="preserve">－  </v>
      </c>
      <c r="H104" s="126" t="s">
        <v>102</v>
      </c>
      <c r="I104" s="490" t="str">
        <f t="shared" si="4"/>
        <v xml:space="preserve">－  </v>
      </c>
      <c r="J104" s="509"/>
      <c r="K104" s="502"/>
      <c r="L104" s="502"/>
      <c r="M104" s="502"/>
      <c r="N104" s="502"/>
      <c r="O104" s="502"/>
      <c r="P104" s="502"/>
      <c r="Q104" s="502"/>
    </row>
    <row r="105" spans="1:17" ht="13.25" customHeight="1" thickBot="1" x14ac:dyDescent="0.25">
      <c r="B105" s="647"/>
      <c r="C105" s="109" t="s">
        <v>54</v>
      </c>
      <c r="D105" s="110">
        <f>SUM(D101,D85,D61,D57)</f>
        <v>335402</v>
      </c>
      <c r="E105" s="111" t="str">
        <f t="shared" si="3"/>
        <v xml:space="preserve">－  </v>
      </c>
      <c r="F105" s="110">
        <f>SUM(F101,F85,F61,F57)</f>
        <v>320275</v>
      </c>
      <c r="G105" s="111">
        <f t="shared" si="4"/>
        <v>0.95489889744247203</v>
      </c>
      <c r="H105" s="110">
        <f>SUM(H101,H85,H61,H57)</f>
        <v>331477</v>
      </c>
      <c r="I105" s="501">
        <f t="shared" si="4"/>
        <v>1.0349761923347123</v>
      </c>
      <c r="J105" s="509"/>
      <c r="K105" s="502"/>
      <c r="L105" s="502"/>
      <c r="M105" s="502"/>
      <c r="N105" s="502"/>
      <c r="O105" s="502"/>
      <c r="P105" s="502"/>
      <c r="Q105" s="502"/>
    </row>
    <row r="106" spans="1:17" ht="13.25" customHeight="1" thickTop="1" x14ac:dyDescent="0.2">
      <c r="B106" s="648" t="s">
        <v>58</v>
      </c>
      <c r="C106" s="54" t="s">
        <v>57</v>
      </c>
      <c r="D106" s="55">
        <v>36926</v>
      </c>
      <c r="E106" s="78" t="str">
        <f t="shared" si="3"/>
        <v xml:space="preserve">－  </v>
      </c>
      <c r="F106" s="55">
        <v>40188</v>
      </c>
      <c r="G106" s="93">
        <f>IFERROR((F106/D106),"－  ")</f>
        <v>1.0883388398418459</v>
      </c>
      <c r="H106" s="55">
        <v>37331</v>
      </c>
      <c r="I106" s="93">
        <f>IFERROR((H106/F106),"－  ")</f>
        <v>0.92890912710261775</v>
      </c>
      <c r="J106" s="507"/>
      <c r="K106" s="502"/>
      <c r="L106" s="502"/>
      <c r="M106" s="502"/>
      <c r="N106" s="502"/>
      <c r="O106" s="502"/>
      <c r="P106" s="502"/>
      <c r="Q106" s="502"/>
    </row>
    <row r="107" spans="1:17" ht="13.25" customHeight="1" x14ac:dyDescent="0.2">
      <c r="B107" s="641"/>
      <c r="C107" s="50" t="s">
        <v>56</v>
      </c>
      <c r="D107" s="51">
        <v>332700</v>
      </c>
      <c r="E107" s="91" t="str">
        <f t="shared" si="3"/>
        <v xml:space="preserve">－  </v>
      </c>
      <c r="F107" s="51">
        <v>406585</v>
      </c>
      <c r="G107" s="91">
        <f t="shared" si="4"/>
        <v>1.2220769461977758</v>
      </c>
      <c r="H107" s="51">
        <v>415292</v>
      </c>
      <c r="I107" s="490">
        <f t="shared" si="4"/>
        <v>1.0214149562822041</v>
      </c>
      <c r="J107" s="507"/>
      <c r="K107" s="502"/>
      <c r="L107" s="502"/>
      <c r="M107" s="502"/>
      <c r="N107" s="502"/>
      <c r="O107" s="502"/>
      <c r="P107" s="502"/>
      <c r="Q107" s="502"/>
    </row>
    <row r="108" spans="1:17" ht="13.25" customHeight="1" x14ac:dyDescent="0.2">
      <c r="B108" s="641"/>
      <c r="C108" s="50" t="s">
        <v>55</v>
      </c>
      <c r="D108" s="51">
        <v>6969920</v>
      </c>
      <c r="E108" s="91" t="str">
        <f t="shared" si="3"/>
        <v xml:space="preserve">－  </v>
      </c>
      <c r="F108" s="51">
        <v>8883704</v>
      </c>
      <c r="G108" s="91">
        <f t="shared" si="4"/>
        <v>1.2745776135163676</v>
      </c>
      <c r="H108" s="51">
        <v>8552545</v>
      </c>
      <c r="I108" s="490">
        <f t="shared" si="4"/>
        <v>0.96272286874934154</v>
      </c>
      <c r="J108" s="507"/>
      <c r="K108" s="502"/>
      <c r="L108" s="502"/>
      <c r="M108" s="502"/>
      <c r="N108" s="502"/>
      <c r="O108" s="502"/>
      <c r="P108" s="502"/>
      <c r="Q108" s="502"/>
    </row>
    <row r="109" spans="1:17" ht="12" customHeight="1" x14ac:dyDescent="0.2">
      <c r="B109" s="642"/>
      <c r="C109" s="52" t="s">
        <v>54</v>
      </c>
      <c r="D109" s="53">
        <v>6658959</v>
      </c>
      <c r="E109" s="81" t="str">
        <f t="shared" si="3"/>
        <v xml:space="preserve">－  </v>
      </c>
      <c r="F109" s="53">
        <v>7109536</v>
      </c>
      <c r="G109" s="112">
        <f t="shared" si="4"/>
        <v>1.0676647806361326</v>
      </c>
      <c r="H109" s="53">
        <v>6994659</v>
      </c>
      <c r="I109" s="115">
        <f t="shared" si="4"/>
        <v>0.98384184284318976</v>
      </c>
      <c r="J109" s="507"/>
      <c r="K109" s="502"/>
      <c r="L109" s="502"/>
      <c r="M109" s="502"/>
      <c r="N109" s="502"/>
      <c r="O109" s="502"/>
      <c r="P109" s="502"/>
      <c r="Q109" s="502"/>
    </row>
    <row r="110" spans="1:17" x14ac:dyDescent="0.2">
      <c r="A110" s="138"/>
      <c r="B110" s="312"/>
      <c r="C110" s="4"/>
      <c r="D110" s="4"/>
      <c r="E110" s="4" t="s">
        <v>126</v>
      </c>
      <c r="F110" s="138"/>
      <c r="G110" s="390"/>
      <c r="H110" s="11"/>
      <c r="I110" s="41"/>
      <c r="J110" s="2"/>
      <c r="K110" s="502"/>
      <c r="L110" s="502"/>
      <c r="M110" s="502"/>
      <c r="N110" s="502"/>
      <c r="O110" s="502"/>
      <c r="P110" s="502"/>
      <c r="Q110" s="502"/>
    </row>
    <row r="111" spans="1:17" ht="13.5" customHeight="1" x14ac:dyDescent="0.2">
      <c r="B111" s="11"/>
      <c r="C111" s="4"/>
      <c r="D111" s="4"/>
      <c r="E111" s="190"/>
      <c r="G111" s="60"/>
      <c r="H111" s="6"/>
      <c r="J111" s="502"/>
      <c r="K111" s="502"/>
      <c r="L111" s="502"/>
      <c r="M111" s="502"/>
      <c r="N111" s="502"/>
      <c r="O111" s="502"/>
      <c r="P111" s="502"/>
      <c r="Q111" s="502"/>
    </row>
    <row r="112" spans="1:17" x14ac:dyDescent="0.2">
      <c r="J112" s="502"/>
      <c r="K112" s="502"/>
      <c r="L112" s="502"/>
      <c r="M112" s="502"/>
      <c r="N112" s="502"/>
      <c r="O112" s="502"/>
      <c r="P112" s="502"/>
      <c r="Q112" s="502"/>
    </row>
    <row r="113" spans="10:17" x14ac:dyDescent="0.2">
      <c r="J113" s="502"/>
      <c r="K113" s="502"/>
      <c r="L113" s="502"/>
      <c r="M113" s="502"/>
      <c r="N113" s="502"/>
      <c r="O113" s="502"/>
      <c r="P113" s="502"/>
      <c r="Q113" s="502"/>
    </row>
    <row r="114" spans="10:17" x14ac:dyDescent="0.2">
      <c r="J114" s="502"/>
      <c r="K114" s="502"/>
      <c r="L114" s="502"/>
      <c r="M114" s="502"/>
      <c r="N114" s="502"/>
      <c r="O114" s="502"/>
      <c r="P114" s="502"/>
      <c r="Q114" s="502"/>
    </row>
    <row r="115" spans="10:17" x14ac:dyDescent="0.2">
      <c r="J115" s="502"/>
      <c r="K115" s="502"/>
      <c r="L115" s="502"/>
      <c r="M115" s="502"/>
      <c r="N115" s="502"/>
      <c r="O115" s="502"/>
      <c r="P115" s="502"/>
      <c r="Q115" s="502"/>
    </row>
  </sheetData>
  <mergeCells count="36">
    <mergeCell ref="B106:B109"/>
    <mergeCell ref="B82:B85"/>
    <mergeCell ref="B86:B89"/>
    <mergeCell ref="B90:B93"/>
    <mergeCell ref="B94:B97"/>
    <mergeCell ref="B98:B101"/>
    <mergeCell ref="B66:B69"/>
    <mergeCell ref="B70:B73"/>
    <mergeCell ref="B74:B77"/>
    <mergeCell ref="B78:B81"/>
    <mergeCell ref="B102:B105"/>
    <mergeCell ref="F52:G52"/>
    <mergeCell ref="H52:I52"/>
    <mergeCell ref="B54:B57"/>
    <mergeCell ref="B58:B61"/>
    <mergeCell ref="B62:B65"/>
    <mergeCell ref="B45:B47"/>
    <mergeCell ref="B52:C53"/>
    <mergeCell ref="B27:B29"/>
    <mergeCell ref="B4:C5"/>
    <mergeCell ref="D4:E4"/>
    <mergeCell ref="B15:B17"/>
    <mergeCell ref="B18:B20"/>
    <mergeCell ref="B21:B23"/>
    <mergeCell ref="B24:B26"/>
    <mergeCell ref="B30:B32"/>
    <mergeCell ref="B33:B35"/>
    <mergeCell ref="B36:B38"/>
    <mergeCell ref="B39:B41"/>
    <mergeCell ref="B42:B44"/>
    <mergeCell ref="D52:E52"/>
    <mergeCell ref="F4:G4"/>
    <mergeCell ref="H4:I4"/>
    <mergeCell ref="B6:B8"/>
    <mergeCell ref="B9:B11"/>
    <mergeCell ref="B12:B14"/>
  </mergeCells>
  <phoneticPr fontId="6"/>
  <dataValidations count="1">
    <dataValidation imeMode="off" allowBlank="1" showInputMessage="1" showErrorMessage="1" sqref="D54:J109" xr:uid="{00000000-0002-0000-0500-000000000000}"/>
  </dataValidations>
  <pageMargins left="0.74803149606299213" right="0.78740157480314965" top="0.59055118110236227" bottom="0.59055118110236227" header="0.51181102362204722" footer="0.19685039370078741"/>
  <pageSetup paperSize="9" scale="97" firstPageNumber="26" fitToHeight="0" orientation="portrait" blackAndWhite="1" useFirstPageNumber="1" r:id="rId1"/>
  <headerFooter scaleWithDoc="0" alignWithMargins="0">
    <oddFooter xml:space="preserve">&amp;C&amp;P </oddFooter>
  </headerFooter>
  <rowBreaks count="1" manualBreakCount="1">
    <brk id="48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Z52"/>
  <sheetViews>
    <sheetView view="pageBreakPreview" zoomScale="70" zoomScaleNormal="110" zoomScaleSheetLayoutView="70" workbookViewId="0">
      <selection activeCell="AA11" sqref="AA11"/>
    </sheetView>
  </sheetViews>
  <sheetFormatPr defaultColWidth="8.08984375" defaultRowHeight="12.5" x14ac:dyDescent="0.2"/>
  <cols>
    <col min="1" max="1" width="2.1796875" style="137" customWidth="1"/>
    <col min="2" max="2" width="11.6328125" style="13" customWidth="1"/>
    <col min="3" max="3" width="0.36328125" style="13" customWidth="1"/>
    <col min="4" max="4" width="11.1796875" style="13" customWidth="1"/>
    <col min="5" max="5" width="0.36328125" style="13" customWidth="1"/>
    <col min="6" max="9" width="11.6328125" style="13" customWidth="1"/>
    <col min="10" max="10" width="11.6328125" style="137" customWidth="1"/>
    <col min="11" max="16384" width="8.08984375" style="137"/>
  </cols>
  <sheetData>
    <row r="1" spans="1:26" ht="13.5" customHeight="1" x14ac:dyDescent="0.2">
      <c r="A1" s="138"/>
      <c r="F1"/>
      <c r="H1" s="138"/>
      <c r="I1" s="138"/>
      <c r="J1" s="138"/>
      <c r="K1" s="13"/>
    </row>
    <row r="2" spans="1:26" ht="18.75" customHeight="1" x14ac:dyDescent="0.2">
      <c r="A2" s="18" t="s">
        <v>68</v>
      </c>
      <c r="F2"/>
      <c r="G2" s="35"/>
      <c r="H2" s="138"/>
      <c r="I2" s="138"/>
      <c r="J2" s="138"/>
      <c r="K2" s="2"/>
      <c r="L2" s="2"/>
      <c r="M2" s="2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5" customHeight="1" x14ac:dyDescent="0.2">
      <c r="A3" s="138"/>
      <c r="B3" s="20"/>
      <c r="C3" s="20"/>
      <c r="F3"/>
      <c r="H3" s="138"/>
      <c r="I3" s="138"/>
      <c r="J3" s="313" t="s">
        <v>111</v>
      </c>
      <c r="K3" s="2"/>
      <c r="L3" s="2"/>
      <c r="M3" s="2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26" ht="16.5" customHeight="1" x14ac:dyDescent="0.2">
      <c r="A4" s="138"/>
      <c r="B4" s="620" t="s">
        <v>92</v>
      </c>
      <c r="C4" s="649"/>
      <c r="D4" s="649"/>
      <c r="E4" s="650"/>
      <c r="F4" s="443" t="s">
        <v>103</v>
      </c>
      <c r="G4" s="443" t="s">
        <v>109</v>
      </c>
      <c r="H4" s="444" t="s">
        <v>112</v>
      </c>
      <c r="I4" s="444" t="s">
        <v>128</v>
      </c>
      <c r="J4" s="511" t="s">
        <v>146</v>
      </c>
      <c r="K4" s="558"/>
      <c r="L4" s="558"/>
      <c r="M4" s="2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</row>
    <row r="5" spans="1:26" ht="18" customHeight="1" x14ac:dyDescent="0.2">
      <c r="A5" s="138"/>
      <c r="B5" s="314"/>
      <c r="C5" s="442"/>
      <c r="D5" s="437" t="s">
        <v>142</v>
      </c>
      <c r="E5" s="315"/>
      <c r="F5" s="445">
        <v>3705</v>
      </c>
      <c r="G5" s="445">
        <v>5291</v>
      </c>
      <c r="H5" s="445">
        <v>7265</v>
      </c>
      <c r="I5" s="445">
        <v>8326</v>
      </c>
      <c r="J5" s="512">
        <v>8381</v>
      </c>
      <c r="K5" s="557"/>
      <c r="L5" s="557"/>
      <c r="M5" s="2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</row>
    <row r="6" spans="1:26" ht="18" customHeight="1" x14ac:dyDescent="0.2">
      <c r="A6" s="138"/>
      <c r="B6" s="417" t="s">
        <v>83</v>
      </c>
      <c r="C6" s="316"/>
      <c r="D6" s="317" t="s">
        <v>66</v>
      </c>
      <c r="E6" s="318"/>
      <c r="F6" s="446">
        <v>277</v>
      </c>
      <c r="G6" s="446">
        <v>311</v>
      </c>
      <c r="H6" s="446">
        <v>329</v>
      </c>
      <c r="I6" s="446">
        <v>423</v>
      </c>
      <c r="J6" s="513">
        <v>513</v>
      </c>
      <c r="K6" s="557"/>
      <c r="L6" s="557"/>
      <c r="M6" s="2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spans="1:26" ht="18" customHeight="1" x14ac:dyDescent="0.2">
      <c r="A7" s="138"/>
      <c r="B7" s="319"/>
      <c r="C7" s="320"/>
      <c r="D7" s="321" t="s">
        <v>65</v>
      </c>
      <c r="E7" s="322"/>
      <c r="F7" s="447">
        <v>3428</v>
      </c>
      <c r="G7" s="447">
        <v>4980</v>
      </c>
      <c r="H7" s="447">
        <v>6936</v>
      </c>
      <c r="I7" s="447">
        <v>7903</v>
      </c>
      <c r="J7" s="514">
        <v>7868</v>
      </c>
      <c r="K7" s="557"/>
      <c r="L7" s="557"/>
      <c r="M7" s="2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</row>
    <row r="8" spans="1:26" ht="18" customHeight="1" x14ac:dyDescent="0.2">
      <c r="A8" s="138"/>
      <c r="B8" s="323"/>
      <c r="C8" s="324"/>
      <c r="D8" s="437" t="s">
        <v>142</v>
      </c>
      <c r="E8" s="325"/>
      <c r="F8" s="448">
        <v>864</v>
      </c>
      <c r="G8" s="448">
        <v>966</v>
      </c>
      <c r="H8" s="448">
        <v>1065</v>
      </c>
      <c r="I8" s="448">
        <v>1094</v>
      </c>
      <c r="J8" s="515">
        <v>1162</v>
      </c>
      <c r="K8" s="557"/>
      <c r="L8" s="557"/>
      <c r="M8" s="2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</row>
    <row r="9" spans="1:26" ht="18" customHeight="1" x14ac:dyDescent="0.2">
      <c r="A9" s="138"/>
      <c r="B9" s="417" t="s">
        <v>24</v>
      </c>
      <c r="C9" s="316"/>
      <c r="D9" s="317" t="s">
        <v>66</v>
      </c>
      <c r="E9" s="318"/>
      <c r="F9" s="446">
        <v>23</v>
      </c>
      <c r="G9" s="446">
        <v>38</v>
      </c>
      <c r="H9" s="446">
        <v>57</v>
      </c>
      <c r="I9" s="446">
        <v>67</v>
      </c>
      <c r="J9" s="513">
        <v>65</v>
      </c>
      <c r="K9" s="557"/>
      <c r="L9" s="557"/>
      <c r="M9" s="2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</row>
    <row r="10" spans="1:26" ht="18" customHeight="1" x14ac:dyDescent="0.2">
      <c r="A10" s="138"/>
      <c r="B10" s="319"/>
      <c r="C10" s="320"/>
      <c r="D10" s="321" t="s">
        <v>65</v>
      </c>
      <c r="E10" s="322"/>
      <c r="F10" s="447">
        <v>841</v>
      </c>
      <c r="G10" s="447">
        <v>928</v>
      </c>
      <c r="H10" s="447">
        <v>1008</v>
      </c>
      <c r="I10" s="447">
        <v>1027</v>
      </c>
      <c r="J10" s="514">
        <v>1096</v>
      </c>
      <c r="K10" s="557"/>
      <c r="L10" s="557"/>
      <c r="M10" s="2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1:26" ht="18" customHeight="1" x14ac:dyDescent="0.2">
      <c r="A11" s="138"/>
      <c r="B11" s="323"/>
      <c r="C11" s="326"/>
      <c r="D11" s="438" t="s">
        <v>142</v>
      </c>
      <c r="E11" s="327"/>
      <c r="F11" s="448">
        <v>195</v>
      </c>
      <c r="G11" s="448">
        <v>215</v>
      </c>
      <c r="H11" s="448">
        <v>236</v>
      </c>
      <c r="I11" s="448">
        <v>234</v>
      </c>
      <c r="J11" s="515">
        <v>217</v>
      </c>
      <c r="K11" s="557"/>
      <c r="L11" s="557"/>
      <c r="M11" s="2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</row>
    <row r="12" spans="1:26" ht="18" customHeight="1" x14ac:dyDescent="0.2">
      <c r="A12" s="138"/>
      <c r="B12" s="417" t="s">
        <v>2</v>
      </c>
      <c r="C12" s="316"/>
      <c r="D12" s="317" t="s">
        <v>66</v>
      </c>
      <c r="E12" s="318"/>
      <c r="F12" s="449" t="s">
        <v>106</v>
      </c>
      <c r="G12" s="449" t="s">
        <v>106</v>
      </c>
      <c r="H12" s="449" t="s">
        <v>106</v>
      </c>
      <c r="I12" s="449" t="s">
        <v>106</v>
      </c>
      <c r="J12" s="516" t="s">
        <v>106</v>
      </c>
      <c r="K12" s="559"/>
      <c r="L12" s="559"/>
      <c r="M12" s="2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</row>
    <row r="13" spans="1:26" ht="18" customHeight="1" x14ac:dyDescent="0.2">
      <c r="A13" s="138"/>
      <c r="B13" s="323"/>
      <c r="C13" s="341"/>
      <c r="D13" s="342" t="s">
        <v>65</v>
      </c>
      <c r="E13" s="343"/>
      <c r="F13" s="450">
        <v>195</v>
      </c>
      <c r="G13" s="450">
        <v>215</v>
      </c>
      <c r="H13" s="450">
        <v>236</v>
      </c>
      <c r="I13" s="450">
        <v>234</v>
      </c>
      <c r="J13" s="517">
        <v>217</v>
      </c>
      <c r="K13" s="557"/>
      <c r="L13" s="557"/>
      <c r="M13" s="2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</row>
    <row r="14" spans="1:26" ht="18" customHeight="1" x14ac:dyDescent="0.2">
      <c r="A14" s="138"/>
      <c r="B14" s="491"/>
      <c r="C14" s="492"/>
      <c r="D14" s="493" t="s">
        <v>142</v>
      </c>
      <c r="E14" s="494"/>
      <c r="F14" s="450">
        <v>334</v>
      </c>
      <c r="G14" s="450">
        <v>356</v>
      </c>
      <c r="H14" s="450">
        <v>420</v>
      </c>
      <c r="I14" s="450">
        <v>375</v>
      </c>
      <c r="J14" s="517">
        <v>365</v>
      </c>
      <c r="K14" s="557"/>
      <c r="L14" s="557"/>
      <c r="M14" s="2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 spans="1:26" ht="18" customHeight="1" x14ac:dyDescent="0.2">
      <c r="A15" s="138"/>
      <c r="B15" s="481" t="s">
        <v>3</v>
      </c>
      <c r="C15" s="316"/>
      <c r="D15" s="317" t="s">
        <v>66</v>
      </c>
      <c r="E15" s="318"/>
      <c r="F15" s="446">
        <v>8</v>
      </c>
      <c r="G15" s="449" t="s">
        <v>106</v>
      </c>
      <c r="H15" s="446">
        <v>0</v>
      </c>
      <c r="I15" s="446">
        <v>0</v>
      </c>
      <c r="J15" s="513">
        <v>1</v>
      </c>
      <c r="K15" s="557"/>
      <c r="L15" s="557"/>
      <c r="M15" s="2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  <row r="16" spans="1:26" ht="18" customHeight="1" x14ac:dyDescent="0.2">
      <c r="A16" s="138"/>
      <c r="B16" s="495"/>
      <c r="C16" s="496"/>
      <c r="D16" s="497" t="s">
        <v>65</v>
      </c>
      <c r="E16" s="498"/>
      <c r="F16" s="446">
        <v>327</v>
      </c>
      <c r="G16" s="446">
        <v>356</v>
      </c>
      <c r="H16" s="446">
        <v>420</v>
      </c>
      <c r="I16" s="446">
        <v>375</v>
      </c>
      <c r="J16" s="513">
        <v>364</v>
      </c>
      <c r="K16" s="557"/>
      <c r="L16" s="557"/>
      <c r="M16" s="2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 spans="1:26" ht="18" customHeight="1" x14ac:dyDescent="0.2">
      <c r="A17" s="138"/>
      <c r="B17" s="323"/>
      <c r="C17" s="324"/>
      <c r="D17" s="437" t="s">
        <v>142</v>
      </c>
      <c r="E17" s="325"/>
      <c r="F17" s="448">
        <v>484</v>
      </c>
      <c r="G17" s="448">
        <v>374</v>
      </c>
      <c r="H17" s="448">
        <v>523</v>
      </c>
      <c r="I17" s="448">
        <v>577</v>
      </c>
      <c r="J17" s="515">
        <v>421</v>
      </c>
      <c r="K17" s="557"/>
      <c r="L17" s="557"/>
      <c r="M17" s="2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</row>
    <row r="18" spans="1:26" ht="18" customHeight="1" x14ac:dyDescent="0.2">
      <c r="A18" s="138"/>
      <c r="B18" s="417" t="s">
        <v>4</v>
      </c>
      <c r="C18" s="316"/>
      <c r="D18" s="317" t="s">
        <v>66</v>
      </c>
      <c r="E18" s="318"/>
      <c r="F18" s="446">
        <v>2</v>
      </c>
      <c r="G18" s="446">
        <v>4</v>
      </c>
      <c r="H18" s="446">
        <v>3</v>
      </c>
      <c r="I18" s="446">
        <v>5</v>
      </c>
      <c r="J18" s="513">
        <v>2</v>
      </c>
      <c r="K18" s="557"/>
      <c r="L18" s="557"/>
      <c r="M18" s="2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</row>
    <row r="19" spans="1:26" ht="18" customHeight="1" x14ac:dyDescent="0.2">
      <c r="A19" s="138"/>
      <c r="B19" s="323"/>
      <c r="C19" s="341"/>
      <c r="D19" s="342" t="s">
        <v>65</v>
      </c>
      <c r="E19" s="343"/>
      <c r="F19" s="450">
        <v>481</v>
      </c>
      <c r="G19" s="450">
        <v>370</v>
      </c>
      <c r="H19" s="450">
        <v>520</v>
      </c>
      <c r="I19" s="450">
        <v>573</v>
      </c>
      <c r="J19" s="517">
        <v>419</v>
      </c>
      <c r="K19" s="557"/>
      <c r="L19" s="557"/>
      <c r="M19" s="2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</row>
    <row r="20" spans="1:26" ht="18" customHeight="1" x14ac:dyDescent="0.2">
      <c r="A20" s="138"/>
      <c r="B20" s="491"/>
      <c r="C20" s="492"/>
      <c r="D20" s="493" t="s">
        <v>142</v>
      </c>
      <c r="E20" s="494"/>
      <c r="F20" s="450">
        <v>1245</v>
      </c>
      <c r="G20" s="450">
        <v>1172</v>
      </c>
      <c r="H20" s="450">
        <v>1223</v>
      </c>
      <c r="I20" s="450">
        <v>1547</v>
      </c>
      <c r="J20" s="517">
        <v>1667</v>
      </c>
      <c r="K20" s="557"/>
      <c r="L20" s="557"/>
      <c r="M20" s="2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</row>
    <row r="21" spans="1:26" ht="18" customHeight="1" x14ac:dyDescent="0.2">
      <c r="A21" s="138"/>
      <c r="B21" s="481" t="s">
        <v>5</v>
      </c>
      <c r="C21" s="316"/>
      <c r="D21" s="317" t="s">
        <v>66</v>
      </c>
      <c r="E21" s="318"/>
      <c r="F21" s="446">
        <v>33</v>
      </c>
      <c r="G21" s="446">
        <v>34</v>
      </c>
      <c r="H21" s="446">
        <v>37</v>
      </c>
      <c r="I21" s="446">
        <v>45</v>
      </c>
      <c r="J21" s="513">
        <v>43</v>
      </c>
      <c r="K21" s="557"/>
      <c r="L21" s="557"/>
      <c r="M21" s="2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</row>
    <row r="22" spans="1:26" ht="18" customHeight="1" x14ac:dyDescent="0.2">
      <c r="A22" s="138"/>
      <c r="B22" s="495"/>
      <c r="C22" s="496"/>
      <c r="D22" s="497" t="s">
        <v>65</v>
      </c>
      <c r="E22" s="498"/>
      <c r="F22" s="446">
        <v>1212</v>
      </c>
      <c r="G22" s="446">
        <v>1138</v>
      </c>
      <c r="H22" s="446">
        <v>1186</v>
      </c>
      <c r="I22" s="446">
        <v>1502</v>
      </c>
      <c r="J22" s="513">
        <v>1624</v>
      </c>
      <c r="K22" s="557"/>
      <c r="L22" s="557"/>
      <c r="M22" s="2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ht="18" customHeight="1" x14ac:dyDescent="0.2">
      <c r="A23" s="138"/>
      <c r="B23" s="323"/>
      <c r="C23" s="324"/>
      <c r="D23" s="437" t="s">
        <v>142</v>
      </c>
      <c r="E23" s="325"/>
      <c r="F23" s="448">
        <v>19</v>
      </c>
      <c r="G23" s="448">
        <v>20</v>
      </c>
      <c r="H23" s="448">
        <v>215</v>
      </c>
      <c r="I23" s="448">
        <v>252</v>
      </c>
      <c r="J23" s="515">
        <v>287</v>
      </c>
      <c r="K23" s="557"/>
      <c r="L23" s="557"/>
      <c r="M23" s="2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4" spans="1:26" ht="18" customHeight="1" x14ac:dyDescent="0.2">
      <c r="A24" s="138"/>
      <c r="B24" s="417" t="s">
        <v>6</v>
      </c>
      <c r="C24" s="316"/>
      <c r="D24" s="317" t="s">
        <v>66</v>
      </c>
      <c r="E24" s="318"/>
      <c r="F24" s="449" t="s">
        <v>106</v>
      </c>
      <c r="G24" s="449" t="s">
        <v>106</v>
      </c>
      <c r="H24" s="449" t="s">
        <v>106</v>
      </c>
      <c r="I24" s="449" t="s">
        <v>106</v>
      </c>
      <c r="J24" s="516" t="s">
        <v>106</v>
      </c>
      <c r="K24" s="559"/>
      <c r="L24" s="559"/>
      <c r="M24" s="2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</row>
    <row r="25" spans="1:26" ht="18" customHeight="1" x14ac:dyDescent="0.2">
      <c r="A25" s="138"/>
      <c r="B25" s="323"/>
      <c r="C25" s="328"/>
      <c r="D25" s="329" t="s">
        <v>65</v>
      </c>
      <c r="E25" s="330"/>
      <c r="F25" s="450">
        <v>19</v>
      </c>
      <c r="G25" s="450">
        <v>20</v>
      </c>
      <c r="H25" s="450">
        <v>215</v>
      </c>
      <c r="I25" s="450">
        <v>252</v>
      </c>
      <c r="J25" s="517">
        <v>287</v>
      </c>
      <c r="K25" s="557"/>
      <c r="L25" s="557"/>
      <c r="M25" s="2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</row>
    <row r="26" spans="1:26" ht="18" customHeight="1" x14ac:dyDescent="0.2">
      <c r="A26" s="138"/>
      <c r="B26" s="331"/>
      <c r="C26" s="332"/>
      <c r="D26" s="439" t="s">
        <v>142</v>
      </c>
      <c r="E26" s="333"/>
      <c r="F26" s="451">
        <f t="shared" ref="F26:G28" si="0">SUM(F23,F20,F17,F14,F11)</f>
        <v>2277</v>
      </c>
      <c r="G26" s="451">
        <f t="shared" si="0"/>
        <v>2137</v>
      </c>
      <c r="H26" s="451">
        <f t="shared" ref="H26:J28" si="1">SUM(H11,H14,H17,H20,H23)</f>
        <v>2617</v>
      </c>
      <c r="I26" s="451">
        <f t="shared" si="1"/>
        <v>2985</v>
      </c>
      <c r="J26" s="518">
        <f t="shared" si="1"/>
        <v>2957</v>
      </c>
      <c r="K26" s="560"/>
      <c r="L26" s="560"/>
      <c r="M26" s="2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</row>
    <row r="27" spans="1:26" ht="18" customHeight="1" x14ac:dyDescent="0.2">
      <c r="A27" s="138"/>
      <c r="B27" s="418" t="s">
        <v>10</v>
      </c>
      <c r="C27" s="334"/>
      <c r="D27" s="335" t="s">
        <v>66</v>
      </c>
      <c r="E27" s="336"/>
      <c r="F27" s="452">
        <f t="shared" si="0"/>
        <v>43</v>
      </c>
      <c r="G27" s="452">
        <f t="shared" si="0"/>
        <v>38</v>
      </c>
      <c r="H27" s="452">
        <f t="shared" si="1"/>
        <v>40</v>
      </c>
      <c r="I27" s="452">
        <f t="shared" si="1"/>
        <v>50</v>
      </c>
      <c r="J27" s="519">
        <f t="shared" si="1"/>
        <v>46</v>
      </c>
      <c r="K27" s="560"/>
      <c r="L27" s="560"/>
      <c r="M27" s="2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</row>
    <row r="28" spans="1:26" ht="18" customHeight="1" x14ac:dyDescent="0.2">
      <c r="A28" s="138"/>
      <c r="B28" s="337"/>
      <c r="C28" s="338"/>
      <c r="D28" s="339" t="s">
        <v>65</v>
      </c>
      <c r="E28" s="340"/>
      <c r="F28" s="453">
        <f t="shared" si="0"/>
        <v>2234</v>
      </c>
      <c r="G28" s="453">
        <f t="shared" si="0"/>
        <v>2099</v>
      </c>
      <c r="H28" s="453">
        <f t="shared" si="1"/>
        <v>2577</v>
      </c>
      <c r="I28" s="453">
        <f t="shared" si="1"/>
        <v>2936</v>
      </c>
      <c r="J28" s="520">
        <f t="shared" si="1"/>
        <v>2911</v>
      </c>
      <c r="K28" s="560"/>
      <c r="L28" s="560"/>
      <c r="M28" s="2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</row>
    <row r="29" spans="1:26" ht="18" customHeight="1" x14ac:dyDescent="0.2">
      <c r="A29" s="138"/>
      <c r="B29" s="323"/>
      <c r="C29" s="324"/>
      <c r="D29" s="437" t="s">
        <v>142</v>
      </c>
      <c r="E29" s="325"/>
      <c r="F29" s="448">
        <v>12570</v>
      </c>
      <c r="G29" s="448">
        <v>13500</v>
      </c>
      <c r="H29" s="448">
        <v>17360</v>
      </c>
      <c r="I29" s="448">
        <v>19510</v>
      </c>
      <c r="J29" s="515">
        <v>20310</v>
      </c>
      <c r="K29" s="557"/>
      <c r="L29" s="557"/>
      <c r="M29" s="2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</row>
    <row r="30" spans="1:26" ht="18" customHeight="1" x14ac:dyDescent="0.2">
      <c r="A30" s="138"/>
      <c r="B30" s="417" t="s">
        <v>88</v>
      </c>
      <c r="C30" s="316"/>
      <c r="D30" s="317" t="s">
        <v>66</v>
      </c>
      <c r="E30" s="318"/>
      <c r="F30" s="446">
        <v>2789</v>
      </c>
      <c r="G30" s="446">
        <v>2541</v>
      </c>
      <c r="H30" s="446">
        <v>3450</v>
      </c>
      <c r="I30" s="446">
        <v>3938</v>
      </c>
      <c r="J30" s="513">
        <v>3984</v>
      </c>
      <c r="K30" s="557"/>
      <c r="L30" s="557"/>
      <c r="M30" s="2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</row>
    <row r="31" spans="1:26" ht="18" customHeight="1" x14ac:dyDescent="0.2">
      <c r="A31" s="138"/>
      <c r="B31" s="323"/>
      <c r="C31" s="341"/>
      <c r="D31" s="342" t="s">
        <v>65</v>
      </c>
      <c r="E31" s="343"/>
      <c r="F31" s="450">
        <v>9781</v>
      </c>
      <c r="G31" s="450">
        <v>10959</v>
      </c>
      <c r="H31" s="450">
        <v>13910</v>
      </c>
      <c r="I31" s="450">
        <v>15572</v>
      </c>
      <c r="J31" s="517">
        <v>16326</v>
      </c>
      <c r="K31" s="557"/>
      <c r="L31" s="557"/>
      <c r="M31" s="2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</row>
    <row r="32" spans="1:26" ht="18" customHeight="1" x14ac:dyDescent="0.2">
      <c r="A32" s="138"/>
      <c r="B32" s="491"/>
      <c r="C32" s="492"/>
      <c r="D32" s="493" t="s">
        <v>142</v>
      </c>
      <c r="E32" s="494"/>
      <c r="F32" s="450">
        <v>771</v>
      </c>
      <c r="G32" s="450">
        <v>1062</v>
      </c>
      <c r="H32" s="450">
        <v>1039</v>
      </c>
      <c r="I32" s="450">
        <v>1017</v>
      </c>
      <c r="J32" s="517">
        <v>1022</v>
      </c>
      <c r="K32" s="557"/>
      <c r="L32" s="557"/>
      <c r="M32" s="2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</row>
    <row r="33" spans="1:26" ht="18" customHeight="1" x14ac:dyDescent="0.2">
      <c r="A33" s="138"/>
      <c r="B33" s="481" t="s">
        <v>89</v>
      </c>
      <c r="C33" s="316"/>
      <c r="D33" s="317" t="s">
        <v>66</v>
      </c>
      <c r="E33" s="318"/>
      <c r="F33" s="446">
        <v>13</v>
      </c>
      <c r="G33" s="446">
        <v>11</v>
      </c>
      <c r="H33" s="446">
        <v>19</v>
      </c>
      <c r="I33" s="446">
        <v>21</v>
      </c>
      <c r="J33" s="513">
        <v>37</v>
      </c>
      <c r="K33" s="557"/>
      <c r="L33" s="557"/>
      <c r="M33" s="2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</row>
    <row r="34" spans="1:26" ht="18" customHeight="1" x14ac:dyDescent="0.2">
      <c r="A34" s="138"/>
      <c r="B34" s="495"/>
      <c r="C34" s="496"/>
      <c r="D34" s="497" t="s">
        <v>65</v>
      </c>
      <c r="E34" s="498"/>
      <c r="F34" s="446">
        <v>758</v>
      </c>
      <c r="G34" s="446">
        <v>1051</v>
      </c>
      <c r="H34" s="446">
        <v>1020</v>
      </c>
      <c r="I34" s="446">
        <v>997</v>
      </c>
      <c r="J34" s="513">
        <v>984</v>
      </c>
      <c r="K34" s="557"/>
      <c r="L34" s="557"/>
      <c r="M34" s="2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</row>
    <row r="35" spans="1:26" ht="18" customHeight="1" x14ac:dyDescent="0.2">
      <c r="A35" s="138"/>
      <c r="B35" s="323"/>
      <c r="C35" s="324"/>
      <c r="D35" s="437" t="s">
        <v>142</v>
      </c>
      <c r="E35" s="325"/>
      <c r="F35" s="448">
        <v>3602</v>
      </c>
      <c r="G35" s="448">
        <v>3500</v>
      </c>
      <c r="H35" s="448">
        <v>3804</v>
      </c>
      <c r="I35" s="448">
        <v>3914</v>
      </c>
      <c r="J35" s="515">
        <v>4056</v>
      </c>
      <c r="K35" s="557"/>
      <c r="L35" s="557"/>
      <c r="M35" s="2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</row>
    <row r="36" spans="1:26" ht="18" customHeight="1" x14ac:dyDescent="0.2">
      <c r="A36" s="138"/>
      <c r="B36" s="417" t="s">
        <v>96</v>
      </c>
      <c r="C36" s="316"/>
      <c r="D36" s="317" t="s">
        <v>66</v>
      </c>
      <c r="E36" s="318"/>
      <c r="F36" s="446">
        <v>503</v>
      </c>
      <c r="G36" s="446">
        <v>407</v>
      </c>
      <c r="H36" s="446">
        <v>580</v>
      </c>
      <c r="I36" s="446">
        <v>597</v>
      </c>
      <c r="J36" s="513">
        <v>635</v>
      </c>
      <c r="K36" s="557"/>
      <c r="L36" s="557"/>
      <c r="M36" s="2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</row>
    <row r="37" spans="1:26" ht="18" customHeight="1" x14ac:dyDescent="0.2">
      <c r="A37" s="138"/>
      <c r="B37" s="319"/>
      <c r="C37" s="320"/>
      <c r="D37" s="321" t="s">
        <v>65</v>
      </c>
      <c r="E37" s="322"/>
      <c r="F37" s="447">
        <v>3099</v>
      </c>
      <c r="G37" s="447">
        <v>3092</v>
      </c>
      <c r="H37" s="447">
        <v>3224</v>
      </c>
      <c r="I37" s="447">
        <v>3317</v>
      </c>
      <c r="J37" s="514">
        <v>3421</v>
      </c>
      <c r="K37" s="557"/>
      <c r="L37" s="557"/>
      <c r="M37" s="2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</row>
    <row r="38" spans="1:26" ht="18" customHeight="1" x14ac:dyDescent="0.2">
      <c r="A38" s="138"/>
      <c r="B38" s="344"/>
      <c r="C38" s="345"/>
      <c r="D38" s="440" t="s">
        <v>142</v>
      </c>
      <c r="E38" s="346"/>
      <c r="F38" s="454">
        <f t="shared" ref="F38:G40" si="2">F35+F32+F29</f>
        <v>16943</v>
      </c>
      <c r="G38" s="454">
        <f t="shared" si="2"/>
        <v>18062</v>
      </c>
      <c r="H38" s="454">
        <f>H29+H32+H35</f>
        <v>22203</v>
      </c>
      <c r="I38" s="454">
        <f>I29+I32+I35</f>
        <v>24441</v>
      </c>
      <c r="J38" s="521">
        <f>J29+J32+J35</f>
        <v>25388</v>
      </c>
      <c r="K38" s="560"/>
      <c r="L38" s="560"/>
      <c r="M38" s="2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</row>
    <row r="39" spans="1:26" ht="18" customHeight="1" x14ac:dyDescent="0.2">
      <c r="A39" s="138"/>
      <c r="B39" s="418" t="s">
        <v>15</v>
      </c>
      <c r="C39" s="334"/>
      <c r="D39" s="335" t="s">
        <v>66</v>
      </c>
      <c r="E39" s="336"/>
      <c r="F39" s="452">
        <f t="shared" si="2"/>
        <v>3305</v>
      </c>
      <c r="G39" s="452">
        <f t="shared" si="2"/>
        <v>2959</v>
      </c>
      <c r="H39" s="452">
        <f t="shared" ref="H39:J40" si="3">H30+H33+H36</f>
        <v>4049</v>
      </c>
      <c r="I39" s="452">
        <f t="shared" si="3"/>
        <v>4556</v>
      </c>
      <c r="J39" s="519">
        <f t="shared" si="3"/>
        <v>4656</v>
      </c>
      <c r="K39" s="560"/>
      <c r="L39" s="560"/>
      <c r="M39" s="2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</row>
    <row r="40" spans="1:26" ht="18" customHeight="1" thickBot="1" x14ac:dyDescent="0.25">
      <c r="A40" s="138"/>
      <c r="B40" s="347"/>
      <c r="C40" s="348"/>
      <c r="D40" s="349" t="s">
        <v>65</v>
      </c>
      <c r="E40" s="350"/>
      <c r="F40" s="455">
        <f t="shared" si="2"/>
        <v>13638</v>
      </c>
      <c r="G40" s="455">
        <f t="shared" si="2"/>
        <v>15102</v>
      </c>
      <c r="H40" s="455">
        <f t="shared" si="3"/>
        <v>18154</v>
      </c>
      <c r="I40" s="455">
        <f t="shared" si="3"/>
        <v>19886</v>
      </c>
      <c r="J40" s="522">
        <f t="shared" si="3"/>
        <v>20731</v>
      </c>
      <c r="K40" s="560"/>
      <c r="L40" s="560"/>
      <c r="M40" s="2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</row>
    <row r="41" spans="1:26" ht="18" customHeight="1" x14ac:dyDescent="0.2">
      <c r="A41" s="138"/>
      <c r="B41" s="351"/>
      <c r="C41" s="352"/>
      <c r="D41" s="441" t="s">
        <v>142</v>
      </c>
      <c r="E41" s="353"/>
      <c r="F41" s="456">
        <f t="shared" ref="F41:G43" si="4">SUM(F38,F26,F8,F5)</f>
        <v>23789</v>
      </c>
      <c r="G41" s="456">
        <f t="shared" si="4"/>
        <v>26456</v>
      </c>
      <c r="H41" s="456">
        <f>SUM(H5,H8,H26,H38)</f>
        <v>33150</v>
      </c>
      <c r="I41" s="456">
        <f>SUM(I5,I8,I26,I38)</f>
        <v>36846</v>
      </c>
      <c r="J41" s="523">
        <f>SUM(J5,J8,J26,J38)</f>
        <v>37888</v>
      </c>
      <c r="K41" s="561"/>
      <c r="L41" s="561"/>
      <c r="M41" s="2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</row>
    <row r="42" spans="1:26" ht="18" customHeight="1" x14ac:dyDescent="0.2">
      <c r="A42" s="138"/>
      <c r="B42" s="419" t="s">
        <v>18</v>
      </c>
      <c r="C42" s="334"/>
      <c r="D42" s="482" t="s">
        <v>66</v>
      </c>
      <c r="E42" s="336"/>
      <c r="F42" s="457">
        <f t="shared" si="4"/>
        <v>3648</v>
      </c>
      <c r="G42" s="457">
        <f t="shared" si="4"/>
        <v>3346</v>
      </c>
      <c r="H42" s="457">
        <f t="shared" ref="H42:J43" si="5">SUM(H6,H9,H27,H39)</f>
        <v>4475</v>
      </c>
      <c r="I42" s="457">
        <f t="shared" si="5"/>
        <v>5096</v>
      </c>
      <c r="J42" s="524">
        <f t="shared" si="5"/>
        <v>5280</v>
      </c>
      <c r="K42" s="561"/>
      <c r="L42" s="561"/>
      <c r="M42" s="2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</row>
    <row r="43" spans="1:26" ht="18" customHeight="1" thickBot="1" x14ac:dyDescent="0.25">
      <c r="A43" s="138"/>
      <c r="B43" s="354"/>
      <c r="C43" s="355"/>
      <c r="D43" s="483" t="s">
        <v>65</v>
      </c>
      <c r="E43" s="356"/>
      <c r="F43" s="458">
        <f t="shared" si="4"/>
        <v>20141</v>
      </c>
      <c r="G43" s="458">
        <f t="shared" si="4"/>
        <v>23109</v>
      </c>
      <c r="H43" s="458">
        <f t="shared" si="5"/>
        <v>28675</v>
      </c>
      <c r="I43" s="458">
        <f t="shared" si="5"/>
        <v>31752</v>
      </c>
      <c r="J43" s="525">
        <f t="shared" si="5"/>
        <v>32606</v>
      </c>
      <c r="K43" s="561"/>
      <c r="L43" s="561"/>
      <c r="M43" s="2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</row>
    <row r="44" spans="1:26" ht="18" customHeight="1" thickTop="1" x14ac:dyDescent="0.2">
      <c r="A44" s="138"/>
      <c r="B44" s="323"/>
      <c r="C44" s="324"/>
      <c r="D44" s="437" t="s">
        <v>142</v>
      </c>
      <c r="E44" s="325"/>
      <c r="F44" s="448">
        <v>108486</v>
      </c>
      <c r="G44" s="448">
        <v>117251</v>
      </c>
      <c r="H44" s="448">
        <v>164062</v>
      </c>
      <c r="I44" s="448">
        <v>191114</v>
      </c>
      <c r="J44" s="515">
        <v>208055</v>
      </c>
      <c r="K44" s="557"/>
      <c r="L44" s="557"/>
      <c r="M44" s="2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</row>
    <row r="45" spans="1:26" ht="18" customHeight="1" x14ac:dyDescent="0.2">
      <c r="A45" s="138"/>
      <c r="B45" s="417" t="s">
        <v>16</v>
      </c>
      <c r="C45" s="316"/>
      <c r="D45" s="317" t="s">
        <v>66</v>
      </c>
      <c r="E45" s="318"/>
      <c r="F45" s="446">
        <v>10544</v>
      </c>
      <c r="G45" s="446">
        <v>10567</v>
      </c>
      <c r="H45" s="446">
        <v>14426</v>
      </c>
      <c r="I45" s="446">
        <v>17919</v>
      </c>
      <c r="J45" s="513">
        <v>20225</v>
      </c>
      <c r="K45" s="557"/>
      <c r="L45" s="557"/>
      <c r="M45" s="2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</row>
    <row r="46" spans="1:26" ht="18" customHeight="1" x14ac:dyDescent="0.2">
      <c r="A46" s="138"/>
      <c r="B46" s="319"/>
      <c r="C46" s="320"/>
      <c r="D46" s="321" t="s">
        <v>65</v>
      </c>
      <c r="E46" s="322"/>
      <c r="F46" s="447">
        <v>97941</v>
      </c>
      <c r="G46" s="447">
        <v>106684</v>
      </c>
      <c r="H46" s="447">
        <v>149636</v>
      </c>
      <c r="I46" s="447">
        <v>173195</v>
      </c>
      <c r="J46" s="514">
        <v>187830</v>
      </c>
      <c r="K46" s="557"/>
      <c r="L46" s="557"/>
      <c r="M46" s="2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</row>
    <row r="47" spans="1:26" ht="13" x14ac:dyDescent="0.2">
      <c r="A47" s="138"/>
      <c r="B47" s="17"/>
      <c r="C47" s="17"/>
      <c r="D47" s="17"/>
      <c r="E47" s="17"/>
      <c r="F47"/>
      <c r="H47" s="138"/>
      <c r="I47" s="138"/>
      <c r="J47" s="420" t="s">
        <v>104</v>
      </c>
      <c r="K47" s="562"/>
      <c r="L47" s="2"/>
      <c r="M47" s="2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</row>
    <row r="48" spans="1:26" s="3" customFormat="1" ht="13.5" customHeight="1" x14ac:dyDescent="0.2">
      <c r="B48" s="36" t="s">
        <v>64</v>
      </c>
      <c r="C48" s="36"/>
      <c r="D48" s="37"/>
      <c r="E48" s="37"/>
      <c r="G48" s="38"/>
      <c r="J48" s="421"/>
      <c r="K48" s="563"/>
      <c r="L48" s="526"/>
      <c r="M48" s="526"/>
    </row>
    <row r="49" spans="2:9" s="2" customFormat="1" x14ac:dyDescent="0.2">
      <c r="B49" s="34"/>
      <c r="C49" s="34"/>
      <c r="D49" s="34"/>
      <c r="E49" s="34"/>
      <c r="F49" s="34"/>
      <c r="G49" s="39"/>
      <c r="H49" s="39"/>
      <c r="I49" s="39"/>
    </row>
    <row r="50" spans="2:9" s="2" customFormat="1" x14ac:dyDescent="0.2">
      <c r="B50" s="40"/>
      <c r="C50" s="40"/>
      <c r="D50" s="40"/>
      <c r="E50" s="40"/>
      <c r="F50" s="34"/>
      <c r="G50" s="34"/>
      <c r="H50" s="34"/>
      <c r="I50" s="34"/>
    </row>
    <row r="51" spans="2:9" s="2" customFormat="1" x14ac:dyDescent="0.2">
      <c r="B51" s="40"/>
      <c r="C51" s="40"/>
      <c r="D51" s="34"/>
      <c r="E51" s="34"/>
      <c r="F51" s="34"/>
      <c r="G51" s="34"/>
      <c r="H51" s="34"/>
      <c r="I51" s="34"/>
    </row>
    <row r="52" spans="2:9" s="2" customFormat="1" x14ac:dyDescent="0.2">
      <c r="B52" s="34"/>
      <c r="C52" s="34"/>
      <c r="D52" s="40"/>
      <c r="E52" s="40"/>
      <c r="F52" s="34"/>
      <c r="G52" s="34"/>
      <c r="H52" s="34"/>
      <c r="I52" s="34"/>
    </row>
  </sheetData>
  <mergeCells count="1">
    <mergeCell ref="B4:E4"/>
  </mergeCells>
  <phoneticPr fontId="6"/>
  <dataValidations count="1">
    <dataValidation imeMode="off" allowBlank="1" showInputMessage="1" showErrorMessage="1" sqref="G26:G28 G38:G43 G15 G24:J24 G12:J12 K5:L46 F5:F46" xr:uid="{9BC6527F-FC8F-435D-BC37-BC58037DA08E}"/>
  </dataValidations>
  <pageMargins left="0.74803149606299213" right="0.78740157480314965" top="0.59055118110236227" bottom="0.59055118110236227" header="0.51181102362204722" footer="0.19685039370078741"/>
  <pageSetup paperSize="9" scale="96" firstPageNumber="28" orientation="portrait" blackAndWhite="1" useFirstPageNumber="1" r:id="rId1"/>
  <headerFooter scaleWithDoc="0" alignWithMargins="0">
    <oddFooter xml:space="preserve">&amp;C&amp;P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L67"/>
  <sheetViews>
    <sheetView view="pageBreakPreview" zoomScale="70" zoomScaleNormal="100" zoomScaleSheetLayoutView="70" workbookViewId="0">
      <selection activeCell="I35" sqref="I35"/>
    </sheetView>
  </sheetViews>
  <sheetFormatPr defaultColWidth="8.08984375" defaultRowHeight="12.5" x14ac:dyDescent="0.2"/>
  <cols>
    <col min="1" max="1" width="2.1796875" style="8" customWidth="1"/>
    <col min="2" max="2" width="11.1796875" style="25" customWidth="1"/>
    <col min="3" max="3" width="10.6328125" style="25" customWidth="1"/>
    <col min="4" max="5" width="13.08984375" style="25" customWidth="1"/>
    <col min="6" max="8" width="13.08984375" style="8" customWidth="1"/>
    <col min="9" max="9" width="13.1796875" style="8" customWidth="1"/>
    <col min="10" max="16384" width="8.08984375" style="8"/>
  </cols>
  <sheetData>
    <row r="1" spans="1:12" ht="13.5" customHeight="1" x14ac:dyDescent="0.2">
      <c r="D1"/>
      <c r="G1" s="136"/>
      <c r="I1" s="25"/>
    </row>
    <row r="2" spans="1:12" ht="18.75" customHeight="1" x14ac:dyDescent="0.2">
      <c r="A2" s="26" t="s">
        <v>71</v>
      </c>
      <c r="C2" s="13"/>
      <c r="D2"/>
      <c r="E2" s="27"/>
      <c r="G2" s="164"/>
      <c r="I2" s="546"/>
      <c r="J2" s="502"/>
      <c r="K2" s="502"/>
      <c r="L2" s="502"/>
    </row>
    <row r="3" spans="1:12" ht="15" customHeight="1" x14ac:dyDescent="0.2">
      <c r="B3" s="20"/>
      <c r="C3" s="13"/>
      <c r="D3"/>
      <c r="E3" s="27"/>
      <c r="G3" s="136"/>
      <c r="H3" s="313" t="s">
        <v>113</v>
      </c>
      <c r="I3" s="35"/>
      <c r="J3" s="502"/>
      <c r="K3" s="502"/>
      <c r="L3" s="502"/>
    </row>
    <row r="4" spans="1:12" ht="16.5" customHeight="1" thickBot="1" x14ac:dyDescent="0.25">
      <c r="B4" s="661" t="s">
        <v>92</v>
      </c>
      <c r="C4" s="662"/>
      <c r="D4" s="459" t="s">
        <v>105</v>
      </c>
      <c r="E4" s="459" t="s">
        <v>109</v>
      </c>
      <c r="F4" s="459" t="s">
        <v>112</v>
      </c>
      <c r="G4" s="459" t="s">
        <v>128</v>
      </c>
      <c r="H4" s="527" t="s">
        <v>146</v>
      </c>
      <c r="I4" s="547"/>
      <c r="J4" s="547"/>
      <c r="K4" s="502"/>
      <c r="L4" s="502"/>
    </row>
    <row r="5" spans="1:12" ht="13.5" customHeight="1" x14ac:dyDescent="0.2">
      <c r="B5" s="657" t="s">
        <v>83</v>
      </c>
      <c r="C5" s="361" t="s">
        <v>144</v>
      </c>
      <c r="D5" s="460">
        <v>12628466</v>
      </c>
      <c r="E5" s="460">
        <v>18098076</v>
      </c>
      <c r="F5" s="460">
        <v>26725590</v>
      </c>
      <c r="G5" s="460">
        <v>35166763</v>
      </c>
      <c r="H5" s="528">
        <v>37849149</v>
      </c>
      <c r="I5" s="548"/>
      <c r="J5" s="548"/>
      <c r="K5" s="502"/>
      <c r="L5" s="502"/>
    </row>
    <row r="6" spans="1:12" ht="13.5" customHeight="1" x14ac:dyDescent="0.2">
      <c r="B6" s="655"/>
      <c r="C6" s="358" t="s">
        <v>93</v>
      </c>
      <c r="D6" s="461">
        <v>3461371</v>
      </c>
      <c r="E6" s="461">
        <v>4993615</v>
      </c>
      <c r="F6" s="461">
        <v>5065785</v>
      </c>
      <c r="G6" s="461">
        <v>5417798</v>
      </c>
      <c r="H6" s="529">
        <v>7751398</v>
      </c>
      <c r="I6" s="548"/>
      <c r="J6" s="548"/>
      <c r="K6" s="502"/>
      <c r="L6" s="502"/>
    </row>
    <row r="7" spans="1:12" ht="13.5" customHeight="1" x14ac:dyDescent="0.2">
      <c r="B7" s="655"/>
      <c r="C7" s="359" t="s">
        <v>94</v>
      </c>
      <c r="D7" s="462">
        <v>3609219</v>
      </c>
      <c r="E7" s="462">
        <v>5168455</v>
      </c>
      <c r="F7" s="462">
        <v>8582871</v>
      </c>
      <c r="G7" s="462">
        <v>11315316</v>
      </c>
      <c r="H7" s="530">
        <v>12113062</v>
      </c>
      <c r="I7" s="548"/>
      <c r="J7" s="548"/>
      <c r="K7" s="502"/>
      <c r="L7" s="502"/>
    </row>
    <row r="8" spans="1:12" ht="13.5" customHeight="1" thickBot="1" x14ac:dyDescent="0.25">
      <c r="B8" s="663"/>
      <c r="C8" s="360" t="s">
        <v>95</v>
      </c>
      <c r="D8" s="463">
        <v>5557876</v>
      </c>
      <c r="E8" s="463">
        <v>7936006</v>
      </c>
      <c r="F8" s="463">
        <v>13076934</v>
      </c>
      <c r="G8" s="463">
        <v>18433649</v>
      </c>
      <c r="H8" s="531">
        <v>17984689</v>
      </c>
      <c r="I8" s="548"/>
      <c r="J8" s="549"/>
      <c r="K8" s="502"/>
      <c r="L8" s="502"/>
    </row>
    <row r="9" spans="1:12" ht="13.5" customHeight="1" x14ac:dyDescent="0.2">
      <c r="B9" s="664" t="s">
        <v>24</v>
      </c>
      <c r="C9" s="361" t="s">
        <v>144</v>
      </c>
      <c r="D9" s="464">
        <v>21456</v>
      </c>
      <c r="E9" s="464">
        <v>534349</v>
      </c>
      <c r="F9" s="464">
        <v>649631</v>
      </c>
      <c r="G9" s="464">
        <v>695535</v>
      </c>
      <c r="H9" s="532">
        <v>700720</v>
      </c>
      <c r="I9" s="548"/>
      <c r="J9" s="548"/>
      <c r="K9" s="502"/>
      <c r="L9" s="502"/>
    </row>
    <row r="10" spans="1:12" ht="13.5" customHeight="1" x14ac:dyDescent="0.2">
      <c r="B10" s="655"/>
      <c r="C10" s="358" t="s">
        <v>93</v>
      </c>
      <c r="D10" s="461">
        <v>18750</v>
      </c>
      <c r="E10" s="461">
        <v>70377</v>
      </c>
      <c r="F10" s="461">
        <v>69442</v>
      </c>
      <c r="G10" s="461">
        <v>73738</v>
      </c>
      <c r="H10" s="529">
        <v>71226</v>
      </c>
      <c r="I10" s="548"/>
      <c r="J10" s="548"/>
      <c r="K10" s="502"/>
      <c r="L10" s="502"/>
    </row>
    <row r="11" spans="1:12" ht="13.5" customHeight="1" x14ac:dyDescent="0.2">
      <c r="B11" s="655"/>
      <c r="C11" s="359" t="s">
        <v>94</v>
      </c>
      <c r="D11" s="462" t="s">
        <v>106</v>
      </c>
      <c r="E11" s="462">
        <v>143068</v>
      </c>
      <c r="F11" s="462">
        <v>219817</v>
      </c>
      <c r="G11" s="462">
        <v>236914</v>
      </c>
      <c r="H11" s="530">
        <v>240385</v>
      </c>
      <c r="I11" s="548"/>
      <c r="J11" s="549"/>
      <c r="K11" s="502"/>
      <c r="L11" s="502"/>
    </row>
    <row r="12" spans="1:12" ht="13.5" customHeight="1" thickBot="1" x14ac:dyDescent="0.25">
      <c r="B12" s="663"/>
      <c r="C12" s="360" t="s">
        <v>95</v>
      </c>
      <c r="D12" s="465">
        <v>2706</v>
      </c>
      <c r="E12" s="465">
        <v>320904</v>
      </c>
      <c r="F12" s="465">
        <v>360372</v>
      </c>
      <c r="G12" s="465">
        <v>384883</v>
      </c>
      <c r="H12" s="533">
        <v>389109</v>
      </c>
      <c r="I12" s="550"/>
      <c r="J12" s="550"/>
      <c r="K12" s="502"/>
      <c r="L12" s="502"/>
    </row>
    <row r="13" spans="1:12" ht="13.5" customHeight="1" x14ac:dyDescent="0.2">
      <c r="B13" s="657" t="s">
        <v>2</v>
      </c>
      <c r="C13" s="357" t="s">
        <v>143</v>
      </c>
      <c r="D13" s="460" t="s">
        <v>99</v>
      </c>
      <c r="E13" s="460" t="s">
        <v>99</v>
      </c>
      <c r="F13" s="460" t="s">
        <v>99</v>
      </c>
      <c r="G13" s="460" t="s">
        <v>99</v>
      </c>
      <c r="H13" s="528" t="s">
        <v>99</v>
      </c>
      <c r="I13" s="548"/>
      <c r="J13" s="548"/>
      <c r="K13" s="502"/>
      <c r="L13" s="502"/>
    </row>
    <row r="14" spans="1:12" ht="13.5" customHeight="1" x14ac:dyDescent="0.2">
      <c r="B14" s="655"/>
      <c r="C14" s="358" t="s">
        <v>93</v>
      </c>
      <c r="D14" s="461" t="s">
        <v>99</v>
      </c>
      <c r="E14" s="461" t="s">
        <v>99</v>
      </c>
      <c r="F14" s="461" t="s">
        <v>99</v>
      </c>
      <c r="G14" s="461" t="s">
        <v>99</v>
      </c>
      <c r="H14" s="529" t="s">
        <v>99</v>
      </c>
      <c r="I14" s="548"/>
      <c r="J14" s="548"/>
      <c r="K14" s="502"/>
      <c r="L14" s="502"/>
    </row>
    <row r="15" spans="1:12" ht="13.5" customHeight="1" x14ac:dyDescent="0.2">
      <c r="B15" s="655"/>
      <c r="C15" s="359" t="s">
        <v>94</v>
      </c>
      <c r="D15" s="462" t="s">
        <v>99</v>
      </c>
      <c r="E15" s="462" t="s">
        <v>99</v>
      </c>
      <c r="F15" s="462" t="s">
        <v>99</v>
      </c>
      <c r="G15" s="462" t="s">
        <v>99</v>
      </c>
      <c r="H15" s="530" t="s">
        <v>99</v>
      </c>
      <c r="I15" s="548"/>
      <c r="J15" s="548"/>
      <c r="K15" s="502"/>
      <c r="L15" s="502"/>
    </row>
    <row r="16" spans="1:12" ht="13.5" customHeight="1" x14ac:dyDescent="0.2">
      <c r="B16" s="656"/>
      <c r="C16" s="362" t="s">
        <v>95</v>
      </c>
      <c r="D16" s="466" t="s">
        <v>99</v>
      </c>
      <c r="E16" s="466" t="s">
        <v>99</v>
      </c>
      <c r="F16" s="466" t="s">
        <v>99</v>
      </c>
      <c r="G16" s="466" t="s">
        <v>99</v>
      </c>
      <c r="H16" s="534" t="s">
        <v>99</v>
      </c>
      <c r="I16" s="548"/>
      <c r="J16" s="548"/>
      <c r="K16" s="502"/>
      <c r="L16" s="502"/>
    </row>
    <row r="17" spans="2:12" ht="13.5" customHeight="1" x14ac:dyDescent="0.2">
      <c r="B17" s="622" t="s">
        <v>3</v>
      </c>
      <c r="C17" s="416" t="s">
        <v>143</v>
      </c>
      <c r="D17" s="467">
        <v>114163</v>
      </c>
      <c r="E17" s="467">
        <v>232</v>
      </c>
      <c r="F17" s="467">
        <v>6591</v>
      </c>
      <c r="G17" s="467">
        <v>7072</v>
      </c>
      <c r="H17" s="535">
        <v>27457</v>
      </c>
      <c r="I17" s="548"/>
      <c r="J17" s="549"/>
      <c r="K17" s="502"/>
      <c r="L17" s="502"/>
    </row>
    <row r="18" spans="2:12" ht="13.5" customHeight="1" x14ac:dyDescent="0.2">
      <c r="B18" s="655"/>
      <c r="C18" s="358" t="s">
        <v>93</v>
      </c>
      <c r="D18" s="461">
        <v>112047</v>
      </c>
      <c r="E18" s="468" t="s">
        <v>99</v>
      </c>
      <c r="F18" s="469">
        <v>36</v>
      </c>
      <c r="G18" s="461">
        <v>506</v>
      </c>
      <c r="H18" s="529">
        <v>10551</v>
      </c>
      <c r="I18" s="548"/>
      <c r="J18" s="548"/>
      <c r="K18" s="502"/>
      <c r="L18" s="502"/>
    </row>
    <row r="19" spans="2:12" ht="13.5" customHeight="1" x14ac:dyDescent="0.2">
      <c r="B19" s="655"/>
      <c r="C19" s="359" t="s">
        <v>94</v>
      </c>
      <c r="D19" s="462">
        <v>29</v>
      </c>
      <c r="E19" s="462" t="s">
        <v>99</v>
      </c>
      <c r="F19" s="462">
        <v>6555</v>
      </c>
      <c r="G19" s="462">
        <v>872</v>
      </c>
      <c r="H19" s="530">
        <v>6488</v>
      </c>
      <c r="I19" s="548"/>
      <c r="J19" s="548"/>
      <c r="K19" s="502"/>
      <c r="L19" s="502"/>
    </row>
    <row r="20" spans="2:12" ht="13.5" customHeight="1" x14ac:dyDescent="0.2">
      <c r="B20" s="656"/>
      <c r="C20" s="362" t="s">
        <v>95</v>
      </c>
      <c r="D20" s="466">
        <v>2087</v>
      </c>
      <c r="E20" s="468">
        <v>232</v>
      </c>
      <c r="F20" s="470" t="s">
        <v>99</v>
      </c>
      <c r="G20" s="466">
        <v>5694</v>
      </c>
      <c r="H20" s="534">
        <v>10418</v>
      </c>
      <c r="I20" s="548"/>
      <c r="J20" s="548"/>
      <c r="K20" s="502"/>
      <c r="L20" s="502"/>
    </row>
    <row r="21" spans="2:12" ht="13.5" customHeight="1" x14ac:dyDescent="0.2">
      <c r="B21" s="622" t="s">
        <v>4</v>
      </c>
      <c r="C21" s="416" t="s">
        <v>143</v>
      </c>
      <c r="D21" s="467">
        <v>1675176</v>
      </c>
      <c r="E21" s="467">
        <v>1873782</v>
      </c>
      <c r="F21" s="467">
        <v>1846085</v>
      </c>
      <c r="G21" s="467">
        <v>2102931</v>
      </c>
      <c r="H21" s="535">
        <v>15193</v>
      </c>
      <c r="I21" s="548"/>
      <c r="J21" s="549"/>
      <c r="K21" s="502"/>
      <c r="L21" s="502"/>
    </row>
    <row r="22" spans="2:12" ht="13.5" customHeight="1" x14ac:dyDescent="0.2">
      <c r="B22" s="655"/>
      <c r="C22" s="358" t="s">
        <v>93</v>
      </c>
      <c r="D22" s="461">
        <v>10698</v>
      </c>
      <c r="E22" s="461">
        <v>15443</v>
      </c>
      <c r="F22" s="461">
        <v>11495</v>
      </c>
      <c r="G22" s="461">
        <v>13098</v>
      </c>
      <c r="H22" s="529">
        <v>11755</v>
      </c>
      <c r="I22" s="548"/>
      <c r="J22" s="549"/>
      <c r="K22" s="502"/>
      <c r="L22" s="502"/>
    </row>
    <row r="23" spans="2:12" ht="13.5" customHeight="1" x14ac:dyDescent="0.2">
      <c r="B23" s="655"/>
      <c r="C23" s="359" t="s">
        <v>94</v>
      </c>
      <c r="D23" s="462">
        <v>324161</v>
      </c>
      <c r="E23" s="462">
        <v>369215</v>
      </c>
      <c r="F23" s="462">
        <v>366714</v>
      </c>
      <c r="G23" s="462">
        <v>396853</v>
      </c>
      <c r="H23" s="530">
        <v>0</v>
      </c>
      <c r="I23" s="548"/>
      <c r="J23" s="549"/>
      <c r="K23" s="502"/>
      <c r="L23" s="502"/>
    </row>
    <row r="24" spans="2:12" ht="13.5" customHeight="1" x14ac:dyDescent="0.2">
      <c r="B24" s="656"/>
      <c r="C24" s="362" t="s">
        <v>95</v>
      </c>
      <c r="D24" s="466">
        <v>1340317</v>
      </c>
      <c r="E24" s="466">
        <v>1489124</v>
      </c>
      <c r="F24" s="466">
        <v>1467876</v>
      </c>
      <c r="G24" s="466">
        <v>1692980</v>
      </c>
      <c r="H24" s="534">
        <v>3438</v>
      </c>
      <c r="I24" s="548"/>
      <c r="J24" s="548"/>
      <c r="K24" s="502"/>
      <c r="L24" s="502"/>
    </row>
    <row r="25" spans="2:12" ht="13.5" customHeight="1" x14ac:dyDescent="0.2">
      <c r="B25" s="622" t="s">
        <v>5</v>
      </c>
      <c r="C25" s="416" t="s">
        <v>143</v>
      </c>
      <c r="D25" s="467">
        <v>454559</v>
      </c>
      <c r="E25" s="467">
        <v>478928</v>
      </c>
      <c r="F25" s="467">
        <v>493288</v>
      </c>
      <c r="G25" s="467">
        <v>569695</v>
      </c>
      <c r="H25" s="535">
        <v>589756</v>
      </c>
      <c r="I25" s="548"/>
      <c r="J25" s="548"/>
      <c r="K25" s="502"/>
      <c r="L25" s="502"/>
    </row>
    <row r="26" spans="2:12" ht="13.5" customHeight="1" x14ac:dyDescent="0.2">
      <c r="B26" s="655"/>
      <c r="C26" s="358" t="s">
        <v>93</v>
      </c>
      <c r="D26" s="461">
        <v>266451</v>
      </c>
      <c r="E26" s="461">
        <v>270431</v>
      </c>
      <c r="F26" s="461">
        <v>280333</v>
      </c>
      <c r="G26" s="461">
        <v>340663</v>
      </c>
      <c r="H26" s="529">
        <v>335188</v>
      </c>
      <c r="I26" s="548"/>
      <c r="J26" s="549"/>
      <c r="K26" s="502"/>
      <c r="L26" s="502"/>
    </row>
    <row r="27" spans="2:12" ht="13.5" customHeight="1" x14ac:dyDescent="0.2">
      <c r="B27" s="655"/>
      <c r="C27" s="359" t="s">
        <v>94</v>
      </c>
      <c r="D27" s="462">
        <v>35418</v>
      </c>
      <c r="E27" s="462">
        <v>36170</v>
      </c>
      <c r="F27" s="462">
        <v>45111</v>
      </c>
      <c r="G27" s="462">
        <v>36260</v>
      </c>
      <c r="H27" s="530">
        <v>51308</v>
      </c>
      <c r="I27" s="548"/>
      <c r="J27" s="549"/>
      <c r="K27" s="502"/>
      <c r="L27" s="502"/>
    </row>
    <row r="28" spans="2:12" ht="13.5" customHeight="1" x14ac:dyDescent="0.2">
      <c r="B28" s="656"/>
      <c r="C28" s="362" t="s">
        <v>95</v>
      </c>
      <c r="D28" s="466">
        <v>152690</v>
      </c>
      <c r="E28" s="466">
        <v>172327</v>
      </c>
      <c r="F28" s="466">
        <v>167844</v>
      </c>
      <c r="G28" s="466">
        <v>192772</v>
      </c>
      <c r="H28" s="534">
        <v>203260</v>
      </c>
      <c r="I28" s="548"/>
      <c r="J28" s="549"/>
      <c r="K28" s="502"/>
      <c r="L28" s="502"/>
    </row>
    <row r="29" spans="2:12" ht="13.5" customHeight="1" x14ac:dyDescent="0.2">
      <c r="B29" s="622" t="s">
        <v>6</v>
      </c>
      <c r="C29" s="416" t="s">
        <v>143</v>
      </c>
      <c r="D29" s="467" t="s">
        <v>99</v>
      </c>
      <c r="E29" s="467" t="s">
        <v>99</v>
      </c>
      <c r="F29" s="467" t="s">
        <v>99</v>
      </c>
      <c r="G29" s="467" t="s">
        <v>106</v>
      </c>
      <c r="H29" s="535" t="s">
        <v>106</v>
      </c>
      <c r="I29" s="548"/>
      <c r="J29" s="548"/>
      <c r="K29" s="502"/>
      <c r="L29" s="502"/>
    </row>
    <row r="30" spans="2:12" ht="13.5" customHeight="1" x14ac:dyDescent="0.2">
      <c r="B30" s="655"/>
      <c r="C30" s="358" t="s">
        <v>93</v>
      </c>
      <c r="D30" s="461" t="s">
        <v>99</v>
      </c>
      <c r="E30" s="461" t="s">
        <v>99</v>
      </c>
      <c r="F30" s="461" t="s">
        <v>99</v>
      </c>
      <c r="G30" s="461" t="s">
        <v>99</v>
      </c>
      <c r="H30" s="529" t="s">
        <v>99</v>
      </c>
      <c r="I30" s="548"/>
      <c r="J30" s="548"/>
      <c r="K30" s="502"/>
      <c r="L30" s="502"/>
    </row>
    <row r="31" spans="2:12" ht="13.5" customHeight="1" x14ac:dyDescent="0.2">
      <c r="B31" s="655"/>
      <c r="C31" s="359" t="s">
        <v>94</v>
      </c>
      <c r="D31" s="462" t="s">
        <v>99</v>
      </c>
      <c r="E31" s="462" t="s">
        <v>99</v>
      </c>
      <c r="F31" s="462" t="s">
        <v>99</v>
      </c>
      <c r="G31" s="462" t="s">
        <v>99</v>
      </c>
      <c r="H31" s="530" t="s">
        <v>99</v>
      </c>
      <c r="I31" s="548"/>
      <c r="J31" s="548"/>
      <c r="K31" s="502"/>
      <c r="L31" s="502"/>
    </row>
    <row r="32" spans="2:12" ht="13.5" customHeight="1" thickBot="1" x14ac:dyDescent="0.25">
      <c r="B32" s="655"/>
      <c r="C32" s="363" t="s">
        <v>95</v>
      </c>
      <c r="D32" s="466" t="s">
        <v>99</v>
      </c>
      <c r="E32" s="466" t="s">
        <v>99</v>
      </c>
      <c r="F32" s="466" t="s">
        <v>99</v>
      </c>
      <c r="G32" s="466" t="s">
        <v>99</v>
      </c>
      <c r="H32" s="534" t="s">
        <v>99</v>
      </c>
      <c r="I32" s="548"/>
      <c r="J32" s="548"/>
      <c r="K32" s="502"/>
      <c r="L32" s="502"/>
    </row>
    <row r="33" spans="2:12" ht="13.5" customHeight="1" x14ac:dyDescent="0.2">
      <c r="B33" s="651" t="s">
        <v>10</v>
      </c>
      <c r="C33" s="364" t="s">
        <v>143</v>
      </c>
      <c r="D33" s="471">
        <f t="shared" ref="D33:H36" si="0">SUM(D29,D25,D21,D17,D13)</f>
        <v>2243898</v>
      </c>
      <c r="E33" s="471">
        <f t="shared" si="0"/>
        <v>2352942</v>
      </c>
      <c r="F33" s="471">
        <f t="shared" si="0"/>
        <v>2345964</v>
      </c>
      <c r="G33" s="471">
        <f t="shared" si="0"/>
        <v>2679698</v>
      </c>
      <c r="H33" s="536">
        <f t="shared" si="0"/>
        <v>632406</v>
      </c>
      <c r="I33" s="551"/>
      <c r="J33" s="552"/>
      <c r="K33" s="502"/>
      <c r="L33" s="502"/>
    </row>
    <row r="34" spans="2:12" ht="13.5" customHeight="1" x14ac:dyDescent="0.2">
      <c r="B34" s="652"/>
      <c r="C34" s="365" t="s">
        <v>93</v>
      </c>
      <c r="D34" s="472">
        <f t="shared" si="0"/>
        <v>389196</v>
      </c>
      <c r="E34" s="472">
        <f t="shared" si="0"/>
        <v>285874</v>
      </c>
      <c r="F34" s="472">
        <f t="shared" si="0"/>
        <v>291864</v>
      </c>
      <c r="G34" s="472">
        <f t="shared" si="0"/>
        <v>354267</v>
      </c>
      <c r="H34" s="537">
        <f t="shared" si="0"/>
        <v>357494</v>
      </c>
      <c r="I34" s="551"/>
      <c r="J34" s="552"/>
      <c r="K34" s="502"/>
      <c r="L34" s="502"/>
    </row>
    <row r="35" spans="2:12" ht="13.5" customHeight="1" x14ac:dyDescent="0.2">
      <c r="B35" s="652"/>
      <c r="C35" s="366" t="s">
        <v>94</v>
      </c>
      <c r="D35" s="473">
        <f t="shared" si="0"/>
        <v>359608</v>
      </c>
      <c r="E35" s="473">
        <f t="shared" si="0"/>
        <v>405385</v>
      </c>
      <c r="F35" s="473">
        <f t="shared" si="0"/>
        <v>418380</v>
      </c>
      <c r="G35" s="473">
        <f t="shared" si="0"/>
        <v>433985</v>
      </c>
      <c r="H35" s="538">
        <f t="shared" si="0"/>
        <v>57796</v>
      </c>
      <c r="I35" s="551"/>
      <c r="J35" s="552"/>
      <c r="K35" s="502"/>
      <c r="L35" s="502"/>
    </row>
    <row r="36" spans="2:12" ht="13.5" customHeight="1" thickBot="1" x14ac:dyDescent="0.25">
      <c r="B36" s="653"/>
      <c r="C36" s="367" t="s">
        <v>95</v>
      </c>
      <c r="D36" s="474">
        <f t="shared" si="0"/>
        <v>1495094</v>
      </c>
      <c r="E36" s="474">
        <f t="shared" si="0"/>
        <v>1661683</v>
      </c>
      <c r="F36" s="474">
        <f t="shared" si="0"/>
        <v>1635720</v>
      </c>
      <c r="G36" s="474">
        <f>SUM(G32,G28,G24,G20,G16)</f>
        <v>1891446</v>
      </c>
      <c r="H36" s="539">
        <f>SUM(H32,H28,H24,H20,H16)</f>
        <v>217116</v>
      </c>
      <c r="I36" s="551"/>
      <c r="J36" s="552"/>
      <c r="K36" s="502"/>
      <c r="L36" s="502"/>
    </row>
    <row r="37" spans="2:12" ht="13.5" customHeight="1" x14ac:dyDescent="0.2">
      <c r="B37" s="657" t="s">
        <v>88</v>
      </c>
      <c r="C37" s="357" t="s">
        <v>143</v>
      </c>
      <c r="D37" s="460">
        <v>59103917</v>
      </c>
      <c r="E37" s="460">
        <v>54516706</v>
      </c>
      <c r="F37" s="460">
        <v>81323173</v>
      </c>
      <c r="G37" s="460">
        <v>89941352</v>
      </c>
      <c r="H37" s="528">
        <v>91684664</v>
      </c>
      <c r="I37" s="548"/>
      <c r="J37" s="549"/>
      <c r="K37" s="502"/>
      <c r="L37" s="502"/>
    </row>
    <row r="38" spans="2:12" ht="13.5" customHeight="1" x14ac:dyDescent="0.2">
      <c r="B38" s="655"/>
      <c r="C38" s="358" t="s">
        <v>93</v>
      </c>
      <c r="D38" s="461">
        <v>43674135</v>
      </c>
      <c r="E38" s="461">
        <v>40682945</v>
      </c>
      <c r="F38" s="461">
        <v>61096727</v>
      </c>
      <c r="G38" s="461">
        <v>66551319</v>
      </c>
      <c r="H38" s="529">
        <v>68630761</v>
      </c>
      <c r="I38" s="548"/>
      <c r="J38" s="549"/>
      <c r="K38" s="502"/>
      <c r="L38" s="502"/>
    </row>
    <row r="39" spans="2:12" ht="13.5" customHeight="1" x14ac:dyDescent="0.2">
      <c r="B39" s="655"/>
      <c r="C39" s="359" t="s">
        <v>94</v>
      </c>
      <c r="D39" s="462">
        <v>10246915</v>
      </c>
      <c r="E39" s="462">
        <v>9592337</v>
      </c>
      <c r="F39" s="462">
        <v>14844627</v>
      </c>
      <c r="G39" s="462">
        <v>17868553</v>
      </c>
      <c r="H39" s="530">
        <v>17289063</v>
      </c>
      <c r="I39" s="548"/>
      <c r="J39" s="549"/>
      <c r="K39" s="502"/>
      <c r="L39" s="502"/>
    </row>
    <row r="40" spans="2:12" ht="13.5" customHeight="1" x14ac:dyDescent="0.2">
      <c r="B40" s="656"/>
      <c r="C40" s="362" t="s">
        <v>95</v>
      </c>
      <c r="D40" s="466">
        <v>5182867</v>
      </c>
      <c r="E40" s="466">
        <v>4241424</v>
      </c>
      <c r="F40" s="466">
        <v>5381819</v>
      </c>
      <c r="G40" s="466">
        <v>5521480</v>
      </c>
      <c r="H40" s="534">
        <v>5764840</v>
      </c>
      <c r="I40" s="548"/>
      <c r="J40" s="549"/>
      <c r="K40" s="502"/>
      <c r="L40" s="502"/>
    </row>
    <row r="41" spans="2:12" ht="13.5" customHeight="1" x14ac:dyDescent="0.2">
      <c r="B41" s="622" t="s">
        <v>89</v>
      </c>
      <c r="C41" s="416" t="s">
        <v>143</v>
      </c>
      <c r="D41" s="467">
        <v>1253276</v>
      </c>
      <c r="E41" s="467">
        <v>2091185</v>
      </c>
      <c r="F41" s="467">
        <v>2377252</v>
      </c>
      <c r="G41" s="467">
        <v>2334600</v>
      </c>
      <c r="H41" s="535">
        <v>2526130</v>
      </c>
      <c r="I41" s="548"/>
      <c r="J41" s="549"/>
      <c r="K41" s="502"/>
      <c r="L41" s="502"/>
    </row>
    <row r="42" spans="2:12" ht="13.5" customHeight="1" x14ac:dyDescent="0.2">
      <c r="B42" s="655"/>
      <c r="C42" s="358" t="s">
        <v>93</v>
      </c>
      <c r="D42" s="461">
        <v>95206</v>
      </c>
      <c r="E42" s="461">
        <v>76621</v>
      </c>
      <c r="F42" s="461">
        <v>134982</v>
      </c>
      <c r="G42" s="461">
        <v>147334</v>
      </c>
      <c r="H42" s="529">
        <v>436788</v>
      </c>
      <c r="I42" s="548"/>
      <c r="J42" s="549"/>
      <c r="K42" s="502"/>
      <c r="L42" s="502"/>
    </row>
    <row r="43" spans="2:12" ht="13.5" customHeight="1" x14ac:dyDescent="0.2">
      <c r="B43" s="655"/>
      <c r="C43" s="359" t="s">
        <v>94</v>
      </c>
      <c r="D43" s="462">
        <v>1089336</v>
      </c>
      <c r="E43" s="462">
        <v>1864046</v>
      </c>
      <c r="F43" s="462">
        <v>2017127</v>
      </c>
      <c r="G43" s="462">
        <v>1989323</v>
      </c>
      <c r="H43" s="530">
        <v>1885815</v>
      </c>
      <c r="I43" s="548"/>
      <c r="J43" s="549"/>
      <c r="K43" s="502"/>
      <c r="L43" s="502"/>
    </row>
    <row r="44" spans="2:12" ht="13.5" customHeight="1" x14ac:dyDescent="0.2">
      <c r="B44" s="656"/>
      <c r="C44" s="362" t="s">
        <v>95</v>
      </c>
      <c r="D44" s="466">
        <v>68734</v>
      </c>
      <c r="E44" s="466">
        <v>150518</v>
      </c>
      <c r="F44" s="466">
        <v>225143</v>
      </c>
      <c r="G44" s="466">
        <v>197943</v>
      </c>
      <c r="H44" s="534">
        <v>203527</v>
      </c>
      <c r="I44" s="548"/>
      <c r="J44" s="549"/>
      <c r="K44" s="502"/>
      <c r="L44" s="502"/>
    </row>
    <row r="45" spans="2:12" ht="13.5" customHeight="1" x14ac:dyDescent="0.2">
      <c r="B45" s="622" t="s">
        <v>96</v>
      </c>
      <c r="C45" s="416" t="s">
        <v>143</v>
      </c>
      <c r="D45" s="467">
        <v>8625720</v>
      </c>
      <c r="E45" s="467">
        <v>7617796</v>
      </c>
      <c r="F45" s="467">
        <v>9568438</v>
      </c>
      <c r="G45" s="467">
        <v>9848070</v>
      </c>
      <c r="H45" s="535">
        <v>10357788</v>
      </c>
      <c r="I45" s="548"/>
      <c r="J45" s="549"/>
      <c r="K45" s="502"/>
      <c r="L45" s="502"/>
    </row>
    <row r="46" spans="2:12" ht="13.5" customHeight="1" x14ac:dyDescent="0.2">
      <c r="B46" s="655"/>
      <c r="C46" s="358" t="s">
        <v>93</v>
      </c>
      <c r="D46" s="461">
        <v>5278413</v>
      </c>
      <c r="E46" s="461">
        <v>4277984</v>
      </c>
      <c r="F46" s="461">
        <v>6086037</v>
      </c>
      <c r="G46" s="461">
        <v>6265338</v>
      </c>
      <c r="H46" s="529">
        <v>6663086</v>
      </c>
      <c r="I46" s="548"/>
      <c r="J46" s="549"/>
      <c r="K46" s="502"/>
      <c r="L46" s="502"/>
    </row>
    <row r="47" spans="2:12" ht="13.5" customHeight="1" x14ac:dyDescent="0.2">
      <c r="B47" s="655"/>
      <c r="C47" s="359" t="s">
        <v>94</v>
      </c>
      <c r="D47" s="462">
        <v>1952596</v>
      </c>
      <c r="E47" s="462">
        <v>1948224</v>
      </c>
      <c r="F47" s="462">
        <v>2031400</v>
      </c>
      <c r="G47" s="462">
        <v>2089929</v>
      </c>
      <c r="H47" s="530">
        <v>2155244</v>
      </c>
      <c r="I47" s="548"/>
      <c r="J47" s="548"/>
      <c r="K47" s="502"/>
      <c r="L47" s="502"/>
    </row>
    <row r="48" spans="2:12" ht="13.5" customHeight="1" thickBot="1" x14ac:dyDescent="0.25">
      <c r="B48" s="655"/>
      <c r="C48" s="363" t="s">
        <v>95</v>
      </c>
      <c r="D48" s="466">
        <v>1394711</v>
      </c>
      <c r="E48" s="466">
        <v>1391589</v>
      </c>
      <c r="F48" s="466">
        <v>1451001</v>
      </c>
      <c r="G48" s="466">
        <v>1492803</v>
      </c>
      <c r="H48" s="534">
        <v>1539458</v>
      </c>
      <c r="I48" s="548"/>
      <c r="J48" s="548"/>
      <c r="K48" s="502"/>
      <c r="L48" s="502"/>
    </row>
    <row r="49" spans="2:12" ht="13.5" customHeight="1" x14ac:dyDescent="0.2">
      <c r="B49" s="651" t="s">
        <v>9</v>
      </c>
      <c r="C49" s="364" t="s">
        <v>143</v>
      </c>
      <c r="D49" s="471">
        <f t="shared" ref="D49:H52" si="1">SUM(D45,D41,D37)</f>
        <v>68982913</v>
      </c>
      <c r="E49" s="471">
        <f t="shared" si="1"/>
        <v>64225687</v>
      </c>
      <c r="F49" s="471">
        <f t="shared" si="1"/>
        <v>93268863</v>
      </c>
      <c r="G49" s="471">
        <f t="shared" si="1"/>
        <v>102124022</v>
      </c>
      <c r="H49" s="536">
        <f t="shared" si="1"/>
        <v>104568582</v>
      </c>
      <c r="I49" s="551"/>
      <c r="J49" s="551"/>
      <c r="K49" s="502"/>
      <c r="L49" s="502"/>
    </row>
    <row r="50" spans="2:12" ht="13.5" customHeight="1" x14ac:dyDescent="0.2">
      <c r="B50" s="652"/>
      <c r="C50" s="365" t="s">
        <v>93</v>
      </c>
      <c r="D50" s="472">
        <f t="shared" si="1"/>
        <v>49047754</v>
      </c>
      <c r="E50" s="472">
        <f t="shared" si="1"/>
        <v>45037550</v>
      </c>
      <c r="F50" s="472">
        <f t="shared" si="1"/>
        <v>67317746</v>
      </c>
      <c r="G50" s="472">
        <f t="shared" si="1"/>
        <v>72963991</v>
      </c>
      <c r="H50" s="537">
        <f t="shared" si="1"/>
        <v>75730635</v>
      </c>
      <c r="I50" s="551"/>
      <c r="J50" s="551"/>
      <c r="K50" s="502"/>
      <c r="L50" s="502"/>
    </row>
    <row r="51" spans="2:12" ht="13.5" customHeight="1" x14ac:dyDescent="0.2">
      <c r="B51" s="652"/>
      <c r="C51" s="366" t="s">
        <v>94</v>
      </c>
      <c r="D51" s="473">
        <f t="shared" si="1"/>
        <v>13288847</v>
      </c>
      <c r="E51" s="473">
        <f t="shared" si="1"/>
        <v>13404607</v>
      </c>
      <c r="F51" s="473">
        <f t="shared" si="1"/>
        <v>18893154</v>
      </c>
      <c r="G51" s="473">
        <f t="shared" si="1"/>
        <v>21947805</v>
      </c>
      <c r="H51" s="538">
        <f t="shared" si="1"/>
        <v>21330122</v>
      </c>
      <c r="I51" s="551"/>
      <c r="J51" s="551"/>
      <c r="K51" s="502"/>
      <c r="L51" s="502"/>
    </row>
    <row r="52" spans="2:12" ht="13.5" customHeight="1" thickBot="1" x14ac:dyDescent="0.25">
      <c r="B52" s="653"/>
      <c r="C52" s="367" t="s">
        <v>95</v>
      </c>
      <c r="D52" s="474">
        <f t="shared" si="1"/>
        <v>6646312</v>
      </c>
      <c r="E52" s="474">
        <f t="shared" si="1"/>
        <v>5783531</v>
      </c>
      <c r="F52" s="474">
        <f t="shared" si="1"/>
        <v>7057963</v>
      </c>
      <c r="G52" s="474">
        <f t="shared" si="1"/>
        <v>7212226</v>
      </c>
      <c r="H52" s="539">
        <f t="shared" si="1"/>
        <v>7507825</v>
      </c>
      <c r="I52" s="551"/>
      <c r="J52" s="551"/>
      <c r="K52" s="502"/>
      <c r="L52" s="502"/>
    </row>
    <row r="53" spans="2:12" ht="13.5" customHeight="1" x14ac:dyDescent="0.2">
      <c r="B53" s="658" t="s">
        <v>90</v>
      </c>
      <c r="C53" s="368" t="s">
        <v>143</v>
      </c>
      <c r="D53" s="475">
        <f t="shared" ref="D53:H56" si="2">SUM(D49,D33,D9,D5)</f>
        <v>83876733</v>
      </c>
      <c r="E53" s="475">
        <f t="shared" si="2"/>
        <v>85211054</v>
      </c>
      <c r="F53" s="475">
        <f t="shared" si="2"/>
        <v>122990048</v>
      </c>
      <c r="G53" s="475">
        <f t="shared" si="2"/>
        <v>140666018</v>
      </c>
      <c r="H53" s="540">
        <f t="shared" si="2"/>
        <v>143750857</v>
      </c>
      <c r="I53" s="553"/>
      <c r="J53" s="553"/>
      <c r="K53" s="502"/>
      <c r="L53" s="502"/>
    </row>
    <row r="54" spans="2:12" ht="13.5" customHeight="1" x14ac:dyDescent="0.2">
      <c r="B54" s="659"/>
      <c r="C54" s="369" t="s">
        <v>93</v>
      </c>
      <c r="D54" s="476">
        <f t="shared" si="2"/>
        <v>52917071</v>
      </c>
      <c r="E54" s="476">
        <f t="shared" si="2"/>
        <v>50387416</v>
      </c>
      <c r="F54" s="476">
        <f t="shared" si="2"/>
        <v>72744837</v>
      </c>
      <c r="G54" s="476">
        <f t="shared" si="2"/>
        <v>78809794</v>
      </c>
      <c r="H54" s="541">
        <f t="shared" si="2"/>
        <v>83910753</v>
      </c>
      <c r="I54" s="553"/>
      <c r="J54" s="553"/>
      <c r="K54" s="502"/>
      <c r="L54" s="502"/>
    </row>
    <row r="55" spans="2:12" ht="13.5" customHeight="1" x14ac:dyDescent="0.2">
      <c r="B55" s="659"/>
      <c r="C55" s="370" t="s">
        <v>94</v>
      </c>
      <c r="D55" s="477">
        <f t="shared" si="2"/>
        <v>17257674</v>
      </c>
      <c r="E55" s="477">
        <f t="shared" si="2"/>
        <v>19121515</v>
      </c>
      <c r="F55" s="477">
        <f t="shared" si="2"/>
        <v>28114222</v>
      </c>
      <c r="G55" s="477">
        <f t="shared" si="2"/>
        <v>33934020</v>
      </c>
      <c r="H55" s="542">
        <f t="shared" si="2"/>
        <v>33741365</v>
      </c>
      <c r="I55" s="553"/>
      <c r="J55" s="553"/>
      <c r="K55" s="502"/>
      <c r="L55" s="502"/>
    </row>
    <row r="56" spans="2:12" ht="13.5" customHeight="1" thickBot="1" x14ac:dyDescent="0.25">
      <c r="B56" s="660"/>
      <c r="C56" s="371" t="s">
        <v>95</v>
      </c>
      <c r="D56" s="478">
        <f t="shared" si="2"/>
        <v>13701988</v>
      </c>
      <c r="E56" s="478">
        <f t="shared" si="2"/>
        <v>15702124</v>
      </c>
      <c r="F56" s="478">
        <f t="shared" si="2"/>
        <v>22130989</v>
      </c>
      <c r="G56" s="478">
        <f t="shared" si="2"/>
        <v>27922204</v>
      </c>
      <c r="H56" s="543">
        <f t="shared" si="2"/>
        <v>26098739</v>
      </c>
      <c r="I56" s="553"/>
      <c r="J56" s="553"/>
      <c r="K56" s="502"/>
      <c r="L56" s="502"/>
    </row>
    <row r="57" spans="2:12" ht="13.5" customHeight="1" thickTop="1" x14ac:dyDescent="0.2">
      <c r="B57" s="654" t="s">
        <v>91</v>
      </c>
      <c r="C57" s="372" t="s">
        <v>143</v>
      </c>
      <c r="D57" s="479">
        <v>209377050</v>
      </c>
      <c r="E57" s="479">
        <v>217455295</v>
      </c>
      <c r="F57" s="479">
        <v>317035438</v>
      </c>
      <c r="G57" s="479">
        <v>431804571</v>
      </c>
      <c r="H57" s="544">
        <v>488888102</v>
      </c>
      <c r="I57" s="548"/>
      <c r="J57" s="548"/>
      <c r="K57" s="502"/>
      <c r="L57" s="502"/>
    </row>
    <row r="58" spans="2:12" ht="13.5" customHeight="1" x14ac:dyDescent="0.2">
      <c r="B58" s="655"/>
      <c r="C58" s="358" t="s">
        <v>93</v>
      </c>
      <c r="D58" s="461">
        <v>71171240</v>
      </c>
      <c r="E58" s="461">
        <v>69285716</v>
      </c>
      <c r="F58" s="461">
        <v>96697125</v>
      </c>
      <c r="G58" s="461">
        <v>120406395</v>
      </c>
      <c r="H58" s="529">
        <v>125214973</v>
      </c>
      <c r="I58" s="548"/>
      <c r="J58" s="548"/>
      <c r="K58" s="502"/>
      <c r="L58" s="502"/>
    </row>
    <row r="59" spans="2:12" ht="13.5" customHeight="1" x14ac:dyDescent="0.2">
      <c r="B59" s="655"/>
      <c r="C59" s="359" t="s">
        <v>94</v>
      </c>
      <c r="D59" s="462">
        <v>75221697</v>
      </c>
      <c r="E59" s="462">
        <v>77550010</v>
      </c>
      <c r="F59" s="462">
        <v>122160163</v>
      </c>
      <c r="G59" s="462">
        <v>163339595</v>
      </c>
      <c r="H59" s="530">
        <v>196239664</v>
      </c>
      <c r="I59" s="548"/>
      <c r="J59" s="548"/>
      <c r="K59" s="502"/>
      <c r="L59" s="502"/>
    </row>
    <row r="60" spans="2:12" ht="13.5" customHeight="1" x14ac:dyDescent="0.2">
      <c r="B60" s="656"/>
      <c r="C60" s="362" t="s">
        <v>95</v>
      </c>
      <c r="D60" s="480">
        <v>62984113</v>
      </c>
      <c r="E60" s="480">
        <v>70619569</v>
      </c>
      <c r="F60" s="480">
        <v>98178150</v>
      </c>
      <c r="G60" s="480">
        <v>148058580</v>
      </c>
      <c r="H60" s="545">
        <v>167433465</v>
      </c>
      <c r="I60" s="548"/>
      <c r="J60" s="548"/>
      <c r="K60" s="502"/>
      <c r="L60" s="502"/>
    </row>
    <row r="61" spans="2:12" ht="12.65" customHeight="1" x14ac:dyDescent="0.2">
      <c r="B61" s="10"/>
      <c r="C61" s="10"/>
      <c r="D61"/>
      <c r="F61" s="11"/>
      <c r="G61" s="136"/>
      <c r="H61" s="30" t="s">
        <v>104</v>
      </c>
      <c r="I61" s="29"/>
      <c r="J61" s="502"/>
      <c r="K61" s="502"/>
      <c r="L61" s="502"/>
    </row>
    <row r="62" spans="2:12" s="9" customFormat="1" ht="12.65" customHeight="1" x14ac:dyDescent="0.2">
      <c r="B62" s="31" t="s">
        <v>70</v>
      </c>
      <c r="C62" s="32"/>
      <c r="E62" s="32"/>
      <c r="F62" s="7"/>
      <c r="G62" s="165"/>
      <c r="I62" s="37"/>
      <c r="J62" s="554"/>
      <c r="K62" s="554"/>
      <c r="L62" s="554"/>
    </row>
    <row r="63" spans="2:12" s="9" customFormat="1" ht="12.65" customHeight="1" x14ac:dyDescent="0.2">
      <c r="B63" s="23" t="s">
        <v>69</v>
      </c>
      <c r="C63" s="33"/>
      <c r="E63" s="33"/>
      <c r="G63" s="166"/>
      <c r="I63" s="555"/>
      <c r="J63" s="554"/>
      <c r="K63" s="554"/>
      <c r="L63" s="554"/>
    </row>
    <row r="64" spans="2:12" x14ac:dyDescent="0.2">
      <c r="I64" s="502"/>
      <c r="J64" s="502"/>
      <c r="K64" s="502"/>
      <c r="L64" s="502"/>
    </row>
    <row r="65" spans="9:12" x14ac:dyDescent="0.2">
      <c r="I65" s="502"/>
      <c r="J65" s="502"/>
      <c r="K65" s="502"/>
      <c r="L65" s="502"/>
    </row>
    <row r="66" spans="9:12" x14ac:dyDescent="0.2">
      <c r="I66" s="502"/>
      <c r="J66" s="502"/>
      <c r="K66" s="502"/>
      <c r="L66" s="502"/>
    </row>
    <row r="67" spans="9:12" x14ac:dyDescent="0.2">
      <c r="I67" s="502"/>
      <c r="J67" s="502"/>
      <c r="K67" s="502"/>
      <c r="L67" s="502"/>
    </row>
  </sheetData>
  <mergeCells count="15">
    <mergeCell ref="B4:C4"/>
    <mergeCell ref="B21:B24"/>
    <mergeCell ref="B5:B8"/>
    <mergeCell ref="B9:B12"/>
    <mergeCell ref="B13:B16"/>
    <mergeCell ref="B17:B20"/>
    <mergeCell ref="B49:B52"/>
    <mergeCell ref="B57:B60"/>
    <mergeCell ref="B25:B28"/>
    <mergeCell ref="B29:B32"/>
    <mergeCell ref="B37:B40"/>
    <mergeCell ref="B41:B44"/>
    <mergeCell ref="B45:B48"/>
    <mergeCell ref="B53:B56"/>
    <mergeCell ref="B33:B36"/>
  </mergeCells>
  <phoneticPr fontId="6"/>
  <dataValidations count="1">
    <dataValidation imeMode="off" allowBlank="1" showInputMessage="1" showErrorMessage="1" sqref="E29:H36 E13:H16 E18:E19 F20 E49:H56 I5:J60 D5:D60" xr:uid="{7A3C4987-7FD2-4D2C-B47B-024A56E67AF1}"/>
  </dataValidations>
  <pageMargins left="0.74803149606299213" right="0.78740157480314965" top="0.59055118110236227" bottom="0.59055118110236227" header="0.51181102362204722" footer="0.19685039370078741"/>
  <pageSetup paperSize="9" scale="95" firstPageNumber="29" orientation="portrait" blackAndWhite="1" useFirstPageNumber="1" r:id="rId1"/>
  <headerFooter scaleWithDoc="0" alignWithMargins="0">
    <oddFooter xml:space="preserve">&amp;C&amp;P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I37"/>
  <sheetViews>
    <sheetView view="pageBreakPreview" zoomScale="85" zoomScaleNormal="100" zoomScaleSheetLayoutView="85" workbookViewId="0">
      <selection activeCell="G33" sqref="G33"/>
    </sheetView>
  </sheetViews>
  <sheetFormatPr defaultColWidth="8.08984375" defaultRowHeight="12.5" x14ac:dyDescent="0.2"/>
  <cols>
    <col min="1" max="1" width="2.1796875" style="1" customWidth="1"/>
    <col min="2" max="2" width="12.453125" style="13" customWidth="1"/>
    <col min="3" max="8" width="11.453125" style="1" customWidth="1"/>
    <col min="9" max="16384" width="8.08984375" style="1"/>
  </cols>
  <sheetData>
    <row r="1" spans="1:9" ht="12.75" customHeight="1" x14ac:dyDescent="0.2">
      <c r="A1" s="138"/>
      <c r="C1" s="138"/>
      <c r="D1" s="138"/>
      <c r="E1" s="138"/>
      <c r="F1" s="138"/>
      <c r="G1" s="138"/>
      <c r="H1" s="138"/>
    </row>
    <row r="2" spans="1:9" ht="27" customHeight="1" x14ac:dyDescent="0.2">
      <c r="A2" s="138"/>
      <c r="C2" s="138"/>
      <c r="D2" s="138"/>
      <c r="E2" s="138"/>
      <c r="F2" s="138"/>
      <c r="G2" s="138"/>
      <c r="H2" s="138"/>
    </row>
    <row r="3" spans="1:9" ht="18.75" customHeight="1" x14ac:dyDescent="0.2">
      <c r="A3" s="18" t="s">
        <v>77</v>
      </c>
      <c r="C3" s="138"/>
      <c r="D3" s="138"/>
      <c r="E3" s="138"/>
      <c r="F3" s="19"/>
      <c r="G3" s="138"/>
      <c r="H3" s="19"/>
    </row>
    <row r="4" spans="1:9" ht="15" customHeight="1" x14ac:dyDescent="0.2">
      <c r="A4" s="138"/>
      <c r="B4" s="20"/>
      <c r="C4" s="138"/>
      <c r="D4" s="138"/>
      <c r="E4" s="138"/>
      <c r="F4" s="19"/>
      <c r="G4" s="138"/>
      <c r="H4" s="19"/>
    </row>
    <row r="5" spans="1:9" ht="24" customHeight="1" x14ac:dyDescent="0.2">
      <c r="A5" s="138"/>
      <c r="B5" s="665" t="s">
        <v>78</v>
      </c>
      <c r="C5" s="619" t="s">
        <v>76</v>
      </c>
      <c r="D5" s="638"/>
      <c r="E5" s="619" t="s">
        <v>67</v>
      </c>
      <c r="F5" s="638"/>
      <c r="G5" s="619" t="s">
        <v>109</v>
      </c>
      <c r="H5" s="638"/>
    </row>
    <row r="6" spans="1:9" ht="24" customHeight="1" x14ac:dyDescent="0.2">
      <c r="A6" s="138"/>
      <c r="B6" s="666"/>
      <c r="C6" s="373" t="s">
        <v>75</v>
      </c>
      <c r="D6" s="374" t="s">
        <v>74</v>
      </c>
      <c r="E6" s="373" t="s">
        <v>75</v>
      </c>
      <c r="F6" s="374" t="s">
        <v>74</v>
      </c>
      <c r="G6" s="373" t="s">
        <v>75</v>
      </c>
      <c r="H6" s="374" t="s">
        <v>74</v>
      </c>
    </row>
    <row r="7" spans="1:9" ht="18.75" customHeight="1" x14ac:dyDescent="0.2">
      <c r="A7" s="138"/>
      <c r="B7" s="21" t="s">
        <v>83</v>
      </c>
      <c r="C7" s="219">
        <v>47</v>
      </c>
      <c r="D7" s="375">
        <v>583</v>
      </c>
      <c r="E7" s="219">
        <v>34</v>
      </c>
      <c r="F7" s="375">
        <v>543</v>
      </c>
      <c r="G7" s="219">
        <v>33</v>
      </c>
      <c r="H7" s="375">
        <v>530</v>
      </c>
    </row>
    <row r="8" spans="1:9" ht="18.75" customHeight="1" x14ac:dyDescent="0.2">
      <c r="A8" s="138"/>
      <c r="B8" s="22" t="s">
        <v>97</v>
      </c>
      <c r="C8" s="391">
        <f>IF(C7/$C$33=0,"―　",C7/$C$33)</f>
        <v>2.3084479371316306E-2</v>
      </c>
      <c r="D8" s="383">
        <f>IF(D7/$D$33=0,"―　",D7/$D$33)</f>
        <v>1.9233941473392496E-2</v>
      </c>
      <c r="E8" s="391">
        <f>IF(E7/$E$33=0,"―　",E7/$E$33)</f>
        <v>1.8681318681318681E-2</v>
      </c>
      <c r="F8" s="383">
        <f>IF(F7/$F$33=0,"―　",F7/$F$33)</f>
        <v>1.8708654906284455E-2</v>
      </c>
      <c r="G8" s="404">
        <f>IF(G7/$G$33=0,"―　",G7/$G$33)</f>
        <v>2.0573566084788029E-2</v>
      </c>
      <c r="H8" s="405">
        <f>IF(H7/$H$33=0,"―　",H7/$H$33)</f>
        <v>1.9635447540011855E-2</v>
      </c>
    </row>
    <row r="9" spans="1:9" ht="18.75" customHeight="1" x14ac:dyDescent="0.2">
      <c r="A9" s="138"/>
      <c r="B9" s="21" t="s">
        <v>24</v>
      </c>
      <c r="C9" s="219">
        <v>8</v>
      </c>
      <c r="D9" s="375">
        <v>42</v>
      </c>
      <c r="E9" s="219">
        <v>9</v>
      </c>
      <c r="F9" s="375">
        <v>108</v>
      </c>
      <c r="G9" s="219">
        <v>8</v>
      </c>
      <c r="H9" s="375">
        <v>80</v>
      </c>
    </row>
    <row r="10" spans="1:9" ht="18.75" customHeight="1" x14ac:dyDescent="0.2">
      <c r="A10" s="138"/>
      <c r="B10" s="22" t="s">
        <v>97</v>
      </c>
      <c r="C10" s="391">
        <f>IF(C9/$C$33=0,"―　",C9/$C$33)</f>
        <v>3.929273084479371E-3</v>
      </c>
      <c r="D10" s="383">
        <f>IF(D9/$D$33=0,"―　",D9/$D$33)</f>
        <v>1.3856355778430272E-3</v>
      </c>
      <c r="E10" s="391">
        <f>IF(E9/$E$33=0,"―　",E9/$E$33)</f>
        <v>4.9450549450549448E-3</v>
      </c>
      <c r="F10" s="383">
        <f>IF(F9/$F$33=0,"―　",F9/$F$33)</f>
        <v>3.721058434399118E-3</v>
      </c>
      <c r="G10" s="404">
        <f>IF(G9/$G$33=0,"―　",G9/$G$33)</f>
        <v>4.9875311720698253E-3</v>
      </c>
      <c r="H10" s="405">
        <f>IF(H9/$H$33=0,"―　",H9/$H$33)</f>
        <v>2.9638411381149969E-3</v>
      </c>
    </row>
    <row r="11" spans="1:9" ht="18.75" customHeight="1" x14ac:dyDescent="0.2">
      <c r="A11" s="138"/>
      <c r="B11" s="21" t="s">
        <v>2</v>
      </c>
      <c r="C11" s="219">
        <v>0</v>
      </c>
      <c r="D11" s="375">
        <v>0</v>
      </c>
      <c r="E11" s="219">
        <v>0</v>
      </c>
      <c r="F11" s="375">
        <v>0</v>
      </c>
      <c r="G11" s="406" t="s">
        <v>110</v>
      </c>
      <c r="H11" s="407" t="s">
        <v>110</v>
      </c>
    </row>
    <row r="12" spans="1:9" ht="18.75" customHeight="1" x14ac:dyDescent="0.2">
      <c r="A12" s="138"/>
      <c r="B12" s="392" t="s">
        <v>97</v>
      </c>
      <c r="C12" s="393" t="str">
        <f>IF(C11/$C$33=0,"―　",C11/$C$33)</f>
        <v>―　</v>
      </c>
      <c r="D12" s="394" t="str">
        <f>IF(D11/$D$33=0,"―　",D11/$D$33)</f>
        <v>―　</v>
      </c>
      <c r="E12" s="393" t="str">
        <f>IF(E11/$E$33=0,"―　",E11/$E$33)</f>
        <v>―　</v>
      </c>
      <c r="F12" s="394" t="str">
        <f>IF(F11/$F$33=0,"―　",F11/$F$33)</f>
        <v>―　</v>
      </c>
      <c r="G12" s="404" t="s">
        <v>110</v>
      </c>
      <c r="H12" s="408" t="s">
        <v>110</v>
      </c>
      <c r="I12" s="2"/>
    </row>
    <row r="13" spans="1:9" ht="18.75" customHeight="1" x14ac:dyDescent="0.2">
      <c r="A13" s="138"/>
      <c r="B13" s="376" t="s">
        <v>3</v>
      </c>
      <c r="C13" s="377">
        <v>5</v>
      </c>
      <c r="D13" s="378">
        <v>103</v>
      </c>
      <c r="E13" s="377">
        <v>5</v>
      </c>
      <c r="F13" s="378">
        <v>123</v>
      </c>
      <c r="G13" s="377">
        <v>5</v>
      </c>
      <c r="H13" s="378">
        <v>61</v>
      </c>
    </row>
    <row r="14" spans="1:9" ht="18.75" customHeight="1" x14ac:dyDescent="0.2">
      <c r="A14" s="138"/>
      <c r="B14" s="22" t="s">
        <v>72</v>
      </c>
      <c r="C14" s="393">
        <f>IF(C13/$C$33=0,"―　",C13/$C$33)</f>
        <v>2.455795677799607E-3</v>
      </c>
      <c r="D14" s="394">
        <f>IF(D13/$D$33=0,"―　",D13/$D$33)</f>
        <v>3.3981062980436147E-3</v>
      </c>
      <c r="E14" s="393">
        <f>IF(E13/$E$33=0,"―　",E13/$E$33)</f>
        <v>2.7472527472527475E-3</v>
      </c>
      <c r="F14" s="394">
        <f>IF(F13/$F$33=0,"―　",F13/$F$33)</f>
        <v>4.2378721058434401E-3</v>
      </c>
      <c r="G14" s="404">
        <f>IF(G13/$G$33=0,"―　",G13/$G$33)</f>
        <v>3.117206982543641E-3</v>
      </c>
      <c r="H14" s="408">
        <f>IF(H13/$H$33=0,"―　",H13/$H$33)</f>
        <v>2.2599288678126855E-3</v>
      </c>
    </row>
    <row r="15" spans="1:9" ht="18.75" customHeight="1" x14ac:dyDescent="0.2">
      <c r="A15" s="138"/>
      <c r="B15" s="363" t="s">
        <v>4</v>
      </c>
      <c r="C15" s="379">
        <v>9</v>
      </c>
      <c r="D15" s="380">
        <v>39</v>
      </c>
      <c r="E15" s="379">
        <v>7</v>
      </c>
      <c r="F15" s="380">
        <v>18</v>
      </c>
      <c r="G15" s="379">
        <v>6</v>
      </c>
      <c r="H15" s="380">
        <v>18</v>
      </c>
    </row>
    <row r="16" spans="1:9" ht="18.75" customHeight="1" x14ac:dyDescent="0.2">
      <c r="A16" s="138"/>
      <c r="B16" s="392" t="s">
        <v>72</v>
      </c>
      <c r="C16" s="393">
        <f>IF(C15/$C$33=0,"―　",C15/$C$33)</f>
        <v>4.4204322200392925E-3</v>
      </c>
      <c r="D16" s="394">
        <f>IF(D15/$D$33=0,"―　",D15/$D$33)</f>
        <v>1.2866616079970968E-3</v>
      </c>
      <c r="E16" s="393">
        <f>IF(E15/$E$33=0,"―　",E15/$E$33)</f>
        <v>3.8461538461538464E-3</v>
      </c>
      <c r="F16" s="394">
        <f>IF(F15/$F$33=0,"―　",F15/$F$33)</f>
        <v>6.2017640573318637E-4</v>
      </c>
      <c r="G16" s="404">
        <f>IF(G15/$G$33=0,"―　",G15/$G$33)</f>
        <v>3.740648379052369E-3</v>
      </c>
      <c r="H16" s="408">
        <f>IF(H15/$H$33=0,"―　",H15/$H$33)</f>
        <v>6.6686425607587435E-4</v>
      </c>
    </row>
    <row r="17" spans="1:8" ht="18.75" customHeight="1" x14ac:dyDescent="0.2">
      <c r="A17" s="138"/>
      <c r="B17" s="363" t="s">
        <v>5</v>
      </c>
      <c r="C17" s="379">
        <v>25</v>
      </c>
      <c r="D17" s="380">
        <v>176</v>
      </c>
      <c r="E17" s="379">
        <v>21</v>
      </c>
      <c r="F17" s="380">
        <v>181</v>
      </c>
      <c r="G17" s="379">
        <v>21</v>
      </c>
      <c r="H17" s="380">
        <v>150</v>
      </c>
    </row>
    <row r="18" spans="1:8" ht="18.75" customHeight="1" x14ac:dyDescent="0.2">
      <c r="A18" s="138"/>
      <c r="B18" s="392" t="s">
        <v>72</v>
      </c>
      <c r="C18" s="393">
        <f>IF(C17/$C$33=0,"―　",C17/$C$33)</f>
        <v>1.2278978388998035E-2</v>
      </c>
      <c r="D18" s="394">
        <f>IF(D17/$D$33=0,"―　",D17/$D$33)</f>
        <v>5.8064728976279243E-3</v>
      </c>
      <c r="E18" s="393">
        <f>IF(E17/$E$33=0,"―　",E17/$E$33)</f>
        <v>1.1538461538461539E-2</v>
      </c>
      <c r="F18" s="394">
        <f>IF(F17/$F$33=0,"―　",F17/$F$33)</f>
        <v>6.2362183020948179E-3</v>
      </c>
      <c r="G18" s="404">
        <f>IF(G17/$G$33=0,"―　",G17/$G$33)</f>
        <v>1.3092269326683292E-2</v>
      </c>
      <c r="H18" s="408">
        <f>IF(H17/$H$33=0,"―　",H17/$H$33)</f>
        <v>5.5572021339656196E-3</v>
      </c>
    </row>
    <row r="19" spans="1:8" ht="18.75" customHeight="1" x14ac:dyDescent="0.2">
      <c r="A19" s="138"/>
      <c r="B19" s="376" t="s">
        <v>6</v>
      </c>
      <c r="C19" s="377">
        <v>1</v>
      </c>
      <c r="D19" s="378">
        <v>6</v>
      </c>
      <c r="E19" s="377">
        <v>1</v>
      </c>
      <c r="F19" s="378">
        <v>6</v>
      </c>
      <c r="G19" s="409">
        <v>1</v>
      </c>
      <c r="H19" s="410">
        <v>3</v>
      </c>
    </row>
    <row r="20" spans="1:8" ht="18.75" customHeight="1" x14ac:dyDescent="0.2">
      <c r="A20" s="138"/>
      <c r="B20" s="22" t="s">
        <v>72</v>
      </c>
      <c r="C20" s="393">
        <f>IF(C19/$C$33=0,"―　",C19/$C$33)</f>
        <v>4.9115913555992138E-4</v>
      </c>
      <c r="D20" s="394">
        <f>IF(D19/$D$33=0,"―　",D19/$D$33)</f>
        <v>1.9794793969186105E-4</v>
      </c>
      <c r="E20" s="393">
        <f>IF(E19/$E$33=0,"―　",E19/$E$33)</f>
        <v>5.4945054945054945E-4</v>
      </c>
      <c r="F20" s="394">
        <f>IF(F19/$F$33=0,"―　",F19/$F$33)</f>
        <v>2.0672546857772878E-4</v>
      </c>
      <c r="G20" s="393">
        <f>IF(G19/$G$33=0,"―　",G19/$G$33)</f>
        <v>6.2344139650872816E-4</v>
      </c>
      <c r="H20" s="383">
        <f>IF(H19/$H$33=0,"―　",H19/$H$33)</f>
        <v>1.1114404267931239E-4</v>
      </c>
    </row>
    <row r="21" spans="1:8" ht="18.75" customHeight="1" x14ac:dyDescent="0.2">
      <c r="A21" s="138"/>
      <c r="B21" s="21" t="s">
        <v>10</v>
      </c>
      <c r="C21" s="219">
        <f>C19+C17+C15+C13+C11</f>
        <v>40</v>
      </c>
      <c r="D21" s="375">
        <f t="shared" ref="D21:F21" si="0">D19+D17+D15+D13+D11</f>
        <v>324</v>
      </c>
      <c r="E21" s="219">
        <f t="shared" si="0"/>
        <v>34</v>
      </c>
      <c r="F21" s="375">
        <f t="shared" si="0"/>
        <v>328</v>
      </c>
      <c r="G21" s="219">
        <f>G17+G15+G13+G19</f>
        <v>33</v>
      </c>
      <c r="H21" s="375">
        <f>H17+H15+H13+H19</f>
        <v>232</v>
      </c>
    </row>
    <row r="22" spans="1:8" ht="18.75" customHeight="1" x14ac:dyDescent="0.2">
      <c r="A22" s="138"/>
      <c r="B22" s="381" t="s">
        <v>72</v>
      </c>
      <c r="C22" s="382">
        <f>IF(C21/$C$33=0,"―　",C21/$C$33)</f>
        <v>1.9646365422396856E-2</v>
      </c>
      <c r="D22" s="383">
        <f>IF(D21/$D$33=0,"―　",D21/$D$33)</f>
        <v>1.0689188743360497E-2</v>
      </c>
      <c r="E22" s="382">
        <f>IF(E21/$E$33=0,"―　",E21/$E$33)</f>
        <v>1.8681318681318681E-2</v>
      </c>
      <c r="F22" s="383">
        <f>IF(F21/$F$33=0,"―　",F21/$F$33)</f>
        <v>1.1300992282249173E-2</v>
      </c>
      <c r="G22" s="411">
        <f>IF(G21/$G$33=0,"―　",G21/$G$33)</f>
        <v>2.0573566084788029E-2</v>
      </c>
      <c r="H22" s="412">
        <f>IF(H21/$H$33=0,"―　",H21/$H$33)</f>
        <v>8.5951393005334921E-3</v>
      </c>
    </row>
    <row r="23" spans="1:8" ht="18.75" customHeight="1" x14ac:dyDescent="0.2">
      <c r="A23" s="138"/>
      <c r="B23" s="376" t="s">
        <v>88</v>
      </c>
      <c r="C23" s="377">
        <v>371</v>
      </c>
      <c r="D23" s="378">
        <v>6224</v>
      </c>
      <c r="E23" s="377">
        <v>360</v>
      </c>
      <c r="F23" s="378">
        <v>6240</v>
      </c>
      <c r="G23" s="377">
        <v>340</v>
      </c>
      <c r="H23" s="378">
        <v>5703</v>
      </c>
    </row>
    <row r="24" spans="1:8" ht="18.75" customHeight="1" x14ac:dyDescent="0.2">
      <c r="A24" s="138"/>
      <c r="B24" s="22" t="s">
        <v>72</v>
      </c>
      <c r="C24" s="393">
        <f>IF(C23/$C$33=0,"―　",C23/$C$33)</f>
        <v>0.18222003929273084</v>
      </c>
      <c r="D24" s="394">
        <f>IF(D23/$D$33=0,"―　",D23/$D$33)</f>
        <v>0.20533799610702386</v>
      </c>
      <c r="E24" s="393">
        <f>IF(E23/$E$33=0,"―　",E23/$E$33)</f>
        <v>0.19780219780219779</v>
      </c>
      <c r="F24" s="394">
        <f>IF(F23/$F$33=0,"―　",F23/$F$33)</f>
        <v>0.21499448732083792</v>
      </c>
      <c r="G24" s="404">
        <f>IF(G23/$G$33=0,"―　",G23/$G$33)</f>
        <v>0.21197007481296759</v>
      </c>
      <c r="H24" s="408">
        <f>IF(H23/$H$33=0,"―　",H23/$H$33)</f>
        <v>0.21128482513337285</v>
      </c>
    </row>
    <row r="25" spans="1:8" ht="18.75" customHeight="1" x14ac:dyDescent="0.2">
      <c r="A25" s="138"/>
      <c r="B25" s="363" t="s">
        <v>89</v>
      </c>
      <c r="C25" s="379">
        <v>28</v>
      </c>
      <c r="D25" s="380">
        <v>154</v>
      </c>
      <c r="E25" s="379">
        <v>25</v>
      </c>
      <c r="F25" s="380">
        <v>137</v>
      </c>
      <c r="G25" s="379">
        <v>23</v>
      </c>
      <c r="H25" s="380">
        <v>93</v>
      </c>
    </row>
    <row r="26" spans="1:8" ht="18.75" customHeight="1" x14ac:dyDescent="0.2">
      <c r="A26" s="138"/>
      <c r="B26" s="392" t="s">
        <v>72</v>
      </c>
      <c r="C26" s="393">
        <f>IF(C25/$C$33=0,"―　",C25/$C$33)</f>
        <v>1.37524557956778E-2</v>
      </c>
      <c r="D26" s="394">
        <f>IF(D25/$D$33=0,"―　",D25/$D$33)</f>
        <v>5.080663785424433E-3</v>
      </c>
      <c r="E26" s="393">
        <f>IF(E25/$E$33=0,"―　",E25/$E$33)</f>
        <v>1.3736263736263736E-2</v>
      </c>
      <c r="F26" s="394">
        <f>IF(F25/$F$33=0,"―　",F25/$F$33)</f>
        <v>4.7202315325248073E-3</v>
      </c>
      <c r="G26" s="404">
        <f>IF(G25/$G$33=0,"―　",G25/$G$33)</f>
        <v>1.4339152119700748E-2</v>
      </c>
      <c r="H26" s="408">
        <f>IF(H25/$H$33=0,"―　",H25/$H$33)</f>
        <v>3.445465323058684E-3</v>
      </c>
    </row>
    <row r="27" spans="1:8" ht="18.75" customHeight="1" x14ac:dyDescent="0.2">
      <c r="A27" s="138"/>
      <c r="B27" s="376" t="s">
        <v>96</v>
      </c>
      <c r="C27" s="377">
        <v>108</v>
      </c>
      <c r="D27" s="378">
        <v>1397</v>
      </c>
      <c r="E27" s="377">
        <v>91</v>
      </c>
      <c r="F27" s="378">
        <v>1061</v>
      </c>
      <c r="G27" s="377">
        <v>82</v>
      </c>
      <c r="H27" s="378">
        <v>1128</v>
      </c>
    </row>
    <row r="28" spans="1:8" ht="18.75" customHeight="1" x14ac:dyDescent="0.2">
      <c r="A28" s="138"/>
      <c r="B28" s="381" t="s">
        <v>72</v>
      </c>
      <c r="C28" s="382">
        <f>IF(C27/$C$33=0,"―　",C27/$C$33)</f>
        <v>5.304518664047151E-2</v>
      </c>
      <c r="D28" s="383">
        <f>IF(D27/$D$33=0,"―　",D27/$D$33)</f>
        <v>4.6088878624921649E-2</v>
      </c>
      <c r="E28" s="382">
        <f>IF(E27/$E$33=0,"―　",E27/$E$33)</f>
        <v>0.05</v>
      </c>
      <c r="F28" s="383">
        <f>IF(F27/$F$33=0,"―　",F27/$F$33)</f>
        <v>3.6555953693495041E-2</v>
      </c>
      <c r="G28" s="411">
        <f>IF(G27/$G$33=0,"―　",G27/$G$33)</f>
        <v>5.1122194513715712E-2</v>
      </c>
      <c r="H28" s="383">
        <f>IF(H27/$H$33=0,"―　",H27/$H$33)</f>
        <v>4.1790160047421455E-2</v>
      </c>
    </row>
    <row r="29" spans="1:8" ht="18.75" customHeight="1" x14ac:dyDescent="0.2">
      <c r="A29" s="138"/>
      <c r="B29" s="21" t="s">
        <v>9</v>
      </c>
      <c r="C29" s="219">
        <f t="shared" ref="C29:H29" si="1">C23+C25+C27</f>
        <v>507</v>
      </c>
      <c r="D29" s="375">
        <f t="shared" si="1"/>
        <v>7775</v>
      </c>
      <c r="E29" s="219">
        <f t="shared" si="1"/>
        <v>476</v>
      </c>
      <c r="F29" s="375">
        <f t="shared" si="1"/>
        <v>7438</v>
      </c>
      <c r="G29" s="219">
        <f t="shared" si="1"/>
        <v>445</v>
      </c>
      <c r="H29" s="375">
        <f t="shared" si="1"/>
        <v>6924</v>
      </c>
    </row>
    <row r="30" spans="1:8" ht="18.75" customHeight="1" thickBot="1" x14ac:dyDescent="0.25">
      <c r="A30" s="138"/>
      <c r="B30" s="395" t="s">
        <v>72</v>
      </c>
      <c r="C30" s="396">
        <f>IF(C29/$C$33=0,"―　",C29/$C$33)</f>
        <v>0.24901768172888017</v>
      </c>
      <c r="D30" s="397">
        <f>IF(D29/$D$33=0,"―　",D29/$D$33)</f>
        <v>0.2565075385173699</v>
      </c>
      <c r="E30" s="396">
        <f>IF(E29/$E$33=0,"―　",E29/$E$33)</f>
        <v>0.26153846153846155</v>
      </c>
      <c r="F30" s="397">
        <f>IF(F29/$F$33=0,"―　",F29/$F$33)</f>
        <v>0.25627067254685776</v>
      </c>
      <c r="G30" s="413">
        <f>IF(G29/$G$33=0,"―　",G29/$G$33)</f>
        <v>0.27743142144638405</v>
      </c>
      <c r="H30" s="414">
        <f>IF(H29/$H$33=0,"―　",H29/$H$33)</f>
        <v>0.25652045050385297</v>
      </c>
    </row>
    <row r="31" spans="1:8" s="8" customFormat="1" ht="20.25" customHeight="1" x14ac:dyDescent="0.2">
      <c r="B31" s="398" t="s">
        <v>73</v>
      </c>
      <c r="C31" s="399">
        <f t="shared" ref="C31:H31" si="2">SUM(C29,C21,C9,C7)</f>
        <v>602</v>
      </c>
      <c r="D31" s="400">
        <f t="shared" si="2"/>
        <v>8724</v>
      </c>
      <c r="E31" s="399">
        <f t="shared" si="2"/>
        <v>553</v>
      </c>
      <c r="F31" s="400">
        <f t="shared" si="2"/>
        <v>8417</v>
      </c>
      <c r="G31" s="399">
        <f t="shared" si="2"/>
        <v>519</v>
      </c>
      <c r="H31" s="400">
        <f t="shared" si="2"/>
        <v>7766</v>
      </c>
    </row>
    <row r="32" spans="1:8" s="8" customFormat="1" ht="20.25" customHeight="1" thickBot="1" x14ac:dyDescent="0.25">
      <c r="B32" s="401" t="s">
        <v>72</v>
      </c>
      <c r="C32" s="402">
        <f>IF(C31/$C$33=0,"―　",C31/$C$33)</f>
        <v>0.29567779960707269</v>
      </c>
      <c r="D32" s="403">
        <f>IF(D31/$D$33=0,"―　",D31/$D$33)</f>
        <v>0.28781630431196598</v>
      </c>
      <c r="E32" s="402">
        <f>IF(E31/$E$33=0,"―　",E31/$E$33)</f>
        <v>0.30384615384615382</v>
      </c>
      <c r="F32" s="403">
        <f>IF(F31/$F$33=0,"―　",F31/$F$33)</f>
        <v>0.29000137816979049</v>
      </c>
      <c r="G32" s="415">
        <f>IF(G31/$G$33=0,"―　",G31/$G$33)</f>
        <v>0.32356608478802995</v>
      </c>
      <c r="H32" s="403">
        <f>IF(H31/$H$33=0,"―　",H31/$H$33)</f>
        <v>0.28771487848251331</v>
      </c>
    </row>
    <row r="33" spans="1:8" ht="20.25" customHeight="1" thickTop="1" x14ac:dyDescent="0.2">
      <c r="A33" s="138"/>
      <c r="B33" s="376" t="s">
        <v>91</v>
      </c>
      <c r="C33" s="377">
        <v>2036</v>
      </c>
      <c r="D33" s="378">
        <v>30311</v>
      </c>
      <c r="E33" s="377">
        <v>1820</v>
      </c>
      <c r="F33" s="378">
        <v>29024</v>
      </c>
      <c r="G33" s="377">
        <v>1604</v>
      </c>
      <c r="H33" s="378">
        <v>26992</v>
      </c>
    </row>
    <row r="34" spans="1:8" ht="20.25" customHeight="1" x14ac:dyDescent="0.2">
      <c r="A34" s="138"/>
      <c r="B34" s="381" t="s">
        <v>72</v>
      </c>
      <c r="C34" s="382">
        <f>IF(C33/$C$33=0,"―　",C33/C$33)</f>
        <v>1</v>
      </c>
      <c r="D34" s="383">
        <f>IF(D33/$D$33=0,"―　",D33/$D$33)</f>
        <v>1</v>
      </c>
      <c r="E34" s="382">
        <f>IF(E33/$E$33=0,"―　",E33/$E$33)</f>
        <v>1</v>
      </c>
      <c r="F34" s="383">
        <f>IF(F33/$F$33=0,"―　",F33/$F$33)</f>
        <v>1</v>
      </c>
      <c r="G34" s="411">
        <f>IF(G33/$G$33=0,"―　",G33/$G$33)</f>
        <v>1</v>
      </c>
      <c r="H34" s="412">
        <f>IF(H33/$H$33=0,"―　",H33/$H$33)</f>
        <v>1</v>
      </c>
    </row>
    <row r="35" spans="1:8" ht="13.5" customHeight="1" x14ac:dyDescent="0.2">
      <c r="A35" s="138"/>
      <c r="B35" s="5"/>
      <c r="C35" s="5"/>
      <c r="D35" s="23" t="s">
        <v>42</v>
      </c>
      <c r="E35" s="138" t="s">
        <v>127</v>
      </c>
      <c r="F35" s="5"/>
      <c r="G35" s="24"/>
      <c r="H35" s="138"/>
    </row>
    <row r="36" spans="1:8" x14ac:dyDescent="0.2">
      <c r="A36" s="138"/>
      <c r="B36" s="5"/>
      <c r="C36" s="5"/>
      <c r="D36" s="23"/>
      <c r="E36" s="23"/>
      <c r="F36" s="5"/>
      <c r="G36" s="24"/>
      <c r="H36" s="138"/>
    </row>
    <row r="37" spans="1:8" x14ac:dyDescent="0.2">
      <c r="A37" s="138"/>
      <c r="C37" s="138"/>
      <c r="D37" s="138"/>
      <c r="E37" s="138"/>
      <c r="F37" s="138"/>
      <c r="G37" s="138"/>
      <c r="H37" s="19"/>
    </row>
  </sheetData>
  <mergeCells count="4">
    <mergeCell ref="E5:F5"/>
    <mergeCell ref="G5:H5"/>
    <mergeCell ref="B5:B6"/>
    <mergeCell ref="C5:D5"/>
  </mergeCells>
  <phoneticPr fontId="6"/>
  <dataValidations count="1">
    <dataValidation imeMode="off" allowBlank="1" showInputMessage="1" showErrorMessage="1" sqref="C7:H34" xr:uid="{00000000-0002-0000-0800-000000000000}"/>
  </dataValidations>
  <pageMargins left="0.74803149606299213" right="0.78740157480314965" top="0.59055118110236227" bottom="0.59055118110236227" header="0.51181102362204722" footer="0.19685039370078741"/>
  <pageSetup paperSize="9" scale="105" firstPageNumber="30" fitToHeight="0" orientation="portrait" blackAndWhite="1" useFirstPageNumber="1" r:id="rId1"/>
  <headerFooter scaleWithDoc="0"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4(1)事業所数推移 </vt:lpstr>
      <vt:lpstr>4(2)規模別企業数</vt:lpstr>
      <vt:lpstr>4(3)業種別事業所数</vt:lpstr>
      <vt:lpstr>4(4)労働組合数・組合員数</vt:lpstr>
      <vt:lpstr>4(4)労働組合数・組合員数4(5)工業品出荷額 </vt:lpstr>
      <vt:lpstr>4(6)商業の状況 </vt:lpstr>
      <vt:lpstr>4(7)入込客数 </vt:lpstr>
      <vt:lpstr>4(8)消費額推移</vt:lpstr>
      <vt:lpstr>4(9)宿泊所</vt:lpstr>
      <vt:lpstr>'4(1)事業所数推移 '!Print_Area</vt:lpstr>
      <vt:lpstr>'4(2)規模別企業数'!Print_Area</vt:lpstr>
      <vt:lpstr>'4(3)業種別事業所数'!Print_Area</vt:lpstr>
      <vt:lpstr>'4(4)労働組合数・組合員数'!Print_Area</vt:lpstr>
      <vt:lpstr>'4(4)労働組合数・組合員数4(5)工業品出荷額 '!Print_Area</vt:lpstr>
      <vt:lpstr>'4(6)商業の状況 '!Print_Area</vt:lpstr>
      <vt:lpstr>'4(7)入込客数 '!Print_Area</vt:lpstr>
      <vt:lpstr>'4(8)消費額推移'!Print_Area</vt:lpstr>
      <vt:lpstr>'4(9)宿泊所'!Print_Area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松本 佳音</cp:lastModifiedBy>
  <cp:lastPrinted>2026-07-03T05:42:24Z</cp:lastPrinted>
  <dcterms:created xsi:type="dcterms:W3CDTF">1999-05-13T05:22:10Z</dcterms:created>
  <dcterms:modified xsi:type="dcterms:W3CDTF">2026-08-20T02:42:04Z</dcterms:modified>
</cp:coreProperties>
</file>